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3841" yWindow="2205" windowWidth="20370" windowHeight="5820" activeTab="0"/>
  </bookViews>
  <sheets>
    <sheet name="da 1.7.21" sheetId="12" r:id="rId1"/>
    <sheet name="Elenco Impianti e PCS" sheetId="13" r:id="rId2"/>
  </sheets>
  <definedNames>
    <definedName name="_xlnm._FilterDatabase" localSheetId="1" hidden="1">'Elenco Impianti e PCS'!$A$1:$E$1</definedName>
  </definedNames>
  <calcPr calcId="162913"/>
</workbook>
</file>

<file path=xl/sharedStrings.xml><?xml version="1.0" encoding="utf-8"?>
<sst xmlns="http://schemas.openxmlformats.org/spreadsheetml/2006/main" count="179" uniqueCount="95">
  <si>
    <t>QVD</t>
  </si>
  <si>
    <t>UG1</t>
  </si>
  <si>
    <t>UG2</t>
  </si>
  <si>
    <t>GS</t>
  </si>
  <si>
    <t>RE</t>
  </si>
  <si>
    <t>RS</t>
  </si>
  <si>
    <t>QT</t>
  </si>
  <si>
    <t>da121 a 480</t>
  </si>
  <si>
    <t>da 481 a 1.560</t>
  </si>
  <si>
    <t>da 1.561 a 5.000</t>
  </si>
  <si>
    <t>da 5.001 a 80.000</t>
  </si>
  <si>
    <t>da 80.001 a 200.000</t>
  </si>
  <si>
    <t xml:space="preserve"> gas naturale</t>
  </si>
  <si>
    <t>Cmem</t>
  </si>
  <si>
    <t>CCR</t>
  </si>
  <si>
    <t>GRAD</t>
  </si>
  <si>
    <t>Cpr</t>
  </si>
  <si>
    <t>τ1</t>
  </si>
  <si>
    <t>τ3</t>
  </si>
  <si>
    <t>UG3</t>
  </si>
  <si>
    <t>UTENZE DOMESTICHE</t>
  </si>
  <si>
    <t>Condizioni economiche per i clienti del Servizio di tutela</t>
  </si>
  <si>
    <t>classe da G10 a G40</t>
  </si>
  <si>
    <t>classe oltre G40</t>
  </si>
  <si>
    <t>portata contatore: classe fino a G6 *</t>
  </si>
  <si>
    <t>* Le utenze domestiche sono normalmente dotate di contatori di classe fino a G6</t>
  </si>
  <si>
    <t>consumo Smc/anno: da 0 a 120</t>
  </si>
  <si>
    <t>ST</t>
  </si>
  <si>
    <t>VR</t>
  </si>
  <si>
    <t>Materia
gas naturale</t>
  </si>
  <si>
    <t xml:space="preserve">- </t>
  </si>
  <si>
    <t>Oneri di sistema</t>
  </si>
  <si>
    <r>
      <t xml:space="preserve">- </t>
    </r>
    <r>
      <rPr>
        <b/>
        <sz val="10"/>
        <rFont val="Calibri"/>
        <family val="2"/>
      </rPr>
      <t>Materia gas naturale:</t>
    </r>
    <r>
      <rPr>
        <sz val="10"/>
        <rFont val="Calibri"/>
        <family val="2"/>
      </rPr>
      <t xml:space="preserve"> materia prima gas (Cmem), approvvigionamento (CCR), commercializzazione al dettaglio (QVD), oneri di gradualità (GRAD, Cpr)</t>
    </r>
  </si>
  <si>
    <r>
      <t xml:space="preserve">- </t>
    </r>
    <r>
      <rPr>
        <b/>
        <sz val="10"/>
        <rFont val="Calibri"/>
        <family val="2"/>
      </rPr>
      <t>Trasporto e gestione del contatore:</t>
    </r>
    <r>
      <rPr>
        <sz val="10"/>
        <rFont val="Calibri"/>
        <family val="2"/>
      </rPr>
      <t xml:space="preserve"> distribuzione e misura (τ1, τ3), trasporto (QT), qualità (RS), perequazione (UG1), affidamento distributori gas (ST, VR), </t>
    </r>
  </si>
  <si>
    <t>Quota fissa (euro/anno)</t>
  </si>
  <si>
    <t>Quota energia (euro/smc)</t>
  </si>
  <si>
    <r>
      <t xml:space="preserve">- </t>
    </r>
    <r>
      <rPr>
        <b/>
        <sz val="10"/>
        <rFont val="Calibri"/>
        <family val="2"/>
      </rPr>
      <t>Oneri di sistema</t>
    </r>
    <r>
      <rPr>
        <sz val="10"/>
        <rFont val="Calibri"/>
        <family val="2"/>
      </rPr>
      <t>: risparmio energetico (RE), compensazione quota commercializzazione (UG2), recupero morosità (UG3)</t>
    </r>
  </si>
  <si>
    <t>Utenze domestiche</t>
  </si>
  <si>
    <t>Ambito nord orientale</t>
  </si>
  <si>
    <t>Sconto bolletta elettronica</t>
  </si>
  <si>
    <t>Ai clienti che ricevono la bolletta in formato elettronico e la pagano con addebito automatico è applicato uno sconto di 5,40 euro/anno.</t>
  </si>
  <si>
    <t>coefficiente P (GJ/smc):</t>
  </si>
  <si>
    <t>Trasporto
e gestione del contatore</t>
  </si>
  <si>
    <t xml:space="preserve"> Lombardia, Trentino-Alto Adige, Veneto, Friuli-Venezia Giulia, Emilia-Romagna</t>
  </si>
  <si>
    <t>periodi precedenti al 2017</t>
  </si>
  <si>
    <t xml:space="preserve"> Valori al netto delle imposte</t>
  </si>
  <si>
    <t>da 200.001 a 1 mln</t>
  </si>
  <si>
    <t>oltre 1 mln</t>
  </si>
  <si>
    <t>UG2c</t>
  </si>
  <si>
    <t>UG2k</t>
  </si>
  <si>
    <t>Impianto</t>
  </si>
  <si>
    <t>ID impianto</t>
  </si>
  <si>
    <t>PCS €/Gj</t>
  </si>
  <si>
    <t>Ambito tariffario</t>
  </si>
  <si>
    <t>Provincia</t>
  </si>
  <si>
    <t>CASTEL D'AIANO</t>
  </si>
  <si>
    <t>AMBITO NORD ORIENTALE</t>
  </si>
  <si>
    <t>MO</t>
  </si>
  <si>
    <t>CASTELNUOVO RANGONE</t>
  </si>
  <si>
    <t>CASTELVETRO DI MODENA</t>
  </si>
  <si>
    <t>GUIGLIA</t>
  </si>
  <si>
    <t>MARANO S/P</t>
  </si>
  <si>
    <t>MODENA</t>
  </si>
  <si>
    <t>MONTESE</t>
  </si>
  <si>
    <t>MONTEVEGLIO</t>
  </si>
  <si>
    <t>SPILAMBERTO</t>
  </si>
  <si>
    <t>VERGATO</t>
  </si>
  <si>
    <t>VIGNOLA</t>
  </si>
  <si>
    <t>ZOCCA</t>
  </si>
  <si>
    <t>SALA BAGANZA</t>
  </si>
  <si>
    <t>PR</t>
  </si>
  <si>
    <t>CASTELFRANCO EMILIA</t>
  </si>
  <si>
    <t>SAN CESARIO S/P</t>
  </si>
  <si>
    <t>FIORANO MODENESE</t>
  </si>
  <si>
    <t>MARANELLO</t>
  </si>
  <si>
    <t>SASSUOLO</t>
  </si>
  <si>
    <t>SAVIGNANO S/P</t>
  </si>
  <si>
    <t>CASTELNUOVO MONTI</t>
  </si>
  <si>
    <t>FANANO</t>
  </si>
  <si>
    <t>NEVIANO DEGLI ARDUINI</t>
  </si>
  <si>
    <t>PIEVEPELAGO</t>
  </si>
  <si>
    <t>SESTOLA</t>
  </si>
  <si>
    <t>PAVULLO NEL FRIGNANO</t>
  </si>
  <si>
    <t>BOLOGNA</t>
  </si>
  <si>
    <t>BO</t>
  </si>
  <si>
    <t>ZOLA PREDOSA</t>
  </si>
  <si>
    <t>ANZOLA DELL'EMILIA</t>
  </si>
  <si>
    <t>CRESPELLANO</t>
  </si>
  <si>
    <t>BAZZANO</t>
  </si>
  <si>
    <t>Per visualizzare in dettaglio le componenti di prezzo, cliccare su "+" sopra le colonne H, P, U</t>
  </si>
  <si>
    <t>dal 1 luglio 2021</t>
  </si>
  <si>
    <r>
      <t xml:space="preserve">Inserite qui sopra il valore del </t>
    </r>
    <r>
      <rPr>
        <b/>
        <i/>
        <sz val="10"/>
        <color rgb="FFFF0000"/>
        <rFont val="Calibri"/>
        <family val="2"/>
      </rPr>
      <t>PCS</t>
    </r>
    <r>
      <rPr>
        <i/>
        <sz val="10"/>
        <color rgb="FFFF0000"/>
        <rFont val="Calibri"/>
        <family val="2"/>
      </rPr>
      <t xml:space="preserve"> indicato nel foglio di lavoro denominato "</t>
    </r>
    <r>
      <rPr>
        <b/>
        <sz val="10"/>
        <color rgb="FFFF0000"/>
        <rFont val="Calibri"/>
        <family val="2"/>
      </rPr>
      <t>Elenco impianti e PCS</t>
    </r>
    <r>
      <rPr>
        <i/>
        <sz val="10"/>
        <color rgb="FFFF0000"/>
        <rFont val="Calibri"/>
        <family val="2"/>
      </rPr>
      <t>" per visualizzare i prezzi unitari fatturati per i consumi del periodo 1 luglio - 30 settembre 2021</t>
    </r>
  </si>
  <si>
    <t>1 luglio - 30 settembre 2021</t>
  </si>
  <si>
    <t>valori applicabili ai pdr con consumi annu inferiori a 200.000 smc</t>
  </si>
  <si>
    <t>valori applicabili ai pdr con consumi annui superiori a 200.000 smc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</si>
</sst>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43" formatCode="_-* #,##0.00_-;\-* #,##0.00_-;_-* &quot;-&quot;??_-;_-@_-"/>
    <numFmt numFmtId="164" formatCode="#,##0.000000"/>
    <numFmt numFmtId="165" formatCode="0.000000"/>
    <numFmt numFmtId="166" formatCode="#,##0.000000_ ;\-#,##0.000000\ "/>
    <numFmt numFmtId="167" formatCode="0.000000_ ;\-0.000000\ "/>
    <numFmt numFmtId="168" formatCode="#,##0.00_ ;\-#,##0.00\ "/>
    <numFmt numFmtId="169" formatCode="#,##0.0000_ ;\-#,##0.0000\ "/>
    <numFmt numFmtId="170" formatCode="_-* #,##0.0000_-;\-* #,##0.0000_-;_-* &quot;-&quot;??_-;_-@_-"/>
  </numFmts>
  <fonts count="28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u val="single"/>
      <sz val="10"/>
      <color indexed="12"/>
      <name val="Tahoma"/>
      <family val="2"/>
    </font>
    <font>
      <u val="single"/>
      <sz val="10"/>
      <color theme="10"/>
      <name val="Arial"/>
      <family val="2"/>
    </font>
    <font>
      <b/>
      <sz val="11"/>
      <color theme="3"/>
      <name val="Calibri"/>
      <family val="2"/>
    </font>
    <font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i/>
      <sz val="10"/>
      <color theme="4" tint="-0.24997000396251678"/>
      <name val="Calibri"/>
      <family val="2"/>
    </font>
    <font>
      <b/>
      <i/>
      <sz val="10"/>
      <color theme="0" tint="-0.4999699890613556"/>
      <name val="Calibri"/>
      <family val="2"/>
    </font>
    <font>
      <sz val="10"/>
      <name val="Calibri"/>
      <family val="2"/>
      <scheme val="minor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155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2" fontId="6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Alignment="1" applyProtection="1">
      <alignment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167" fontId="15" fillId="2" borderId="3" xfId="0" applyNumberFormat="1" applyFont="1" applyFill="1" applyBorder="1" applyAlignment="1">
      <alignment horizontal="right" vertical="center"/>
    </xf>
    <xf numFmtId="167" fontId="15" fillId="2" borderId="2" xfId="0" applyNumberFormat="1" applyFont="1" applyFill="1" applyBorder="1" applyAlignment="1">
      <alignment horizontal="right" vertical="center"/>
    </xf>
    <xf numFmtId="167" fontId="1" fillId="2" borderId="3" xfId="0" applyNumberFormat="1" applyFont="1" applyFill="1" applyBorder="1" applyAlignment="1">
      <alignment vertical="center"/>
    </xf>
    <xf numFmtId="167" fontId="1" fillId="2" borderId="2" xfId="0" applyNumberFormat="1" applyFont="1" applyFill="1" applyBorder="1" applyAlignment="1">
      <alignment vertical="center"/>
    </xf>
    <xf numFmtId="166" fontId="1" fillId="2" borderId="1" xfId="0" applyNumberFormat="1" applyFont="1" applyFill="1" applyBorder="1" applyAlignment="1" applyProtection="1">
      <alignment vertical="center"/>
      <protection/>
    </xf>
    <xf numFmtId="169" fontId="1" fillId="2" borderId="0" xfId="0" applyNumberFormat="1" applyFont="1" applyFill="1" applyAlignment="1">
      <alignment vertical="center"/>
    </xf>
    <xf numFmtId="169" fontId="6" fillId="2" borderId="0" xfId="0" applyNumberFormat="1" applyFont="1" applyFill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8" fontId="19" fillId="2" borderId="0" xfId="0" applyNumberFormat="1" applyFont="1" applyFill="1" applyBorder="1" applyAlignment="1">
      <alignment horizontal="right" vertical="center"/>
    </xf>
    <xf numFmtId="168" fontId="1" fillId="2" borderId="0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>
      <alignment horizontal="right" vertical="center"/>
    </xf>
    <xf numFmtId="168" fontId="1" fillId="2" borderId="2" xfId="0" applyNumberFormat="1" applyFont="1" applyFill="1" applyBorder="1" applyAlignment="1" applyProtection="1">
      <alignment vertical="center"/>
      <protection/>
    </xf>
    <xf numFmtId="168" fontId="19" fillId="2" borderId="2" xfId="0" applyNumberFormat="1" applyFont="1" applyFill="1" applyBorder="1" applyAlignment="1" applyProtection="1">
      <alignment horizontal="right" vertical="center"/>
      <protection/>
    </xf>
    <xf numFmtId="169" fontId="1" fillId="2" borderId="0" xfId="0" applyNumberFormat="1" applyFont="1" applyFill="1" applyBorder="1" applyAlignment="1">
      <alignment vertical="center"/>
    </xf>
    <xf numFmtId="168" fontId="19" fillId="2" borderId="3" xfId="0" applyNumberFormat="1" applyFont="1" applyFill="1" applyBorder="1" applyAlignment="1">
      <alignment horizontal="right" vertical="center"/>
    </xf>
    <xf numFmtId="168" fontId="19" fillId="2" borderId="3" xfId="0" applyNumberFormat="1" applyFont="1" applyFill="1" applyBorder="1" applyAlignment="1" applyProtection="1">
      <alignment horizontal="right" vertical="center"/>
      <protection/>
    </xf>
    <xf numFmtId="164" fontId="3" fillId="2" borderId="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horizontal="right" vertical="center"/>
    </xf>
    <xf numFmtId="168" fontId="1" fillId="2" borderId="1" xfId="0" applyNumberFormat="1" applyFont="1" applyFill="1" applyBorder="1" applyAlignment="1" applyProtection="1">
      <alignment vertical="center"/>
      <protection/>
    </xf>
    <xf numFmtId="168" fontId="1" fillId="2" borderId="8" xfId="0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169" fontId="1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168" fontId="19" fillId="2" borderId="6" xfId="0" applyNumberFormat="1" applyFont="1" applyFill="1" applyBorder="1" applyAlignment="1" applyProtection="1">
      <alignment horizontal="right" vertical="center"/>
      <protection/>
    </xf>
    <xf numFmtId="0" fontId="11" fillId="3" borderId="0" xfId="0" applyFont="1" applyFill="1" applyBorder="1" applyAlignment="1">
      <alignment vertical="center"/>
    </xf>
    <xf numFmtId="168" fontId="19" fillId="2" borderId="9" xfId="0" applyNumberFormat="1" applyFont="1" applyFill="1" applyBorder="1" applyAlignment="1">
      <alignment horizontal="right" vertical="center"/>
    </xf>
    <xf numFmtId="168" fontId="19" fillId="2" borderId="7" xfId="0" applyNumberFormat="1" applyFont="1" applyFill="1" applyBorder="1" applyAlignment="1" applyProtection="1">
      <alignment horizontal="right" vertical="center"/>
      <protection/>
    </xf>
    <xf numFmtId="168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0" xfId="0" applyNumberFormat="1" applyFont="1" applyFill="1" applyBorder="1" applyAlignment="1" applyProtection="1">
      <alignment horizontal="right" vertical="center"/>
      <protection/>
    </xf>
    <xf numFmtId="0" fontId="16" fillId="3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>
      <alignment vertical="center"/>
    </xf>
    <xf numFmtId="0" fontId="1" fillId="3" borderId="0" xfId="0" applyFont="1" applyFill="1" applyBorder="1" applyAlignment="1" quotePrefix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vertical="center"/>
    </xf>
    <xf numFmtId="0" fontId="1" fillId="3" borderId="7" xfId="0" applyFont="1" applyFill="1" applyBorder="1" applyAlignment="1" applyProtection="1" quotePrefix="1">
      <alignment vertical="center"/>
      <protection locked="0"/>
    </xf>
    <xf numFmtId="0" fontId="1" fillId="3" borderId="7" xfId="0" applyFont="1" applyFill="1" applyBorder="1" applyAlignment="1" quotePrefix="1">
      <alignment horizontal="left" vertical="center"/>
    </xf>
    <xf numFmtId="0" fontId="1" fillId="3" borderId="5" xfId="0" applyFont="1" applyFill="1" applyBorder="1" applyAlignment="1" quotePrefix="1">
      <alignment horizontal="left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9" fillId="2" borderId="4" xfId="20" applyFont="1" applyFill="1" applyBorder="1" applyAlignment="1" applyProtection="1">
      <alignment vertical="center"/>
      <protection/>
    </xf>
    <xf numFmtId="41" fontId="3" fillId="3" borderId="14" xfId="22" applyFont="1" applyFill="1" applyBorder="1" applyAlignment="1" quotePrefix="1">
      <alignment vertical="center" wrapText="1"/>
    </xf>
    <xf numFmtId="41" fontId="3" fillId="3" borderId="13" xfId="22" applyFont="1" applyFill="1" applyBorder="1" applyAlignment="1" quotePrefix="1">
      <alignment vertical="center" wrapText="1"/>
    </xf>
    <xf numFmtId="41" fontId="3" fillId="3" borderId="0" xfId="22" applyFont="1" applyFill="1" applyBorder="1" applyAlignment="1" quotePrefix="1">
      <alignment vertical="center" wrapText="1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2" fillId="2" borderId="0" xfId="20" applyFont="1" applyFill="1" applyAlignment="1" applyProtection="1">
      <alignment vertical="center"/>
      <protection locked="0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0" fontId="12" fillId="3" borderId="0" xfId="21" applyFont="1" applyFill="1" applyAlignment="1">
      <alignment vertical="center"/>
    </xf>
    <xf numFmtId="0" fontId="23" fillId="3" borderId="0" xfId="0" applyFont="1" applyFill="1" applyBorder="1" applyAlignment="1">
      <alignment horizontal="center" vertical="center" wrapText="1"/>
    </xf>
    <xf numFmtId="165" fontId="16" fillId="2" borderId="0" xfId="0" applyNumberFormat="1" applyFont="1" applyFill="1" applyAlignment="1">
      <alignment vertical="center"/>
    </xf>
    <xf numFmtId="0" fontId="17" fillId="3" borderId="0" xfId="0" applyFont="1" applyFill="1" applyBorder="1" applyAlignment="1">
      <alignment horizontal="center" vertical="center" wrapText="1"/>
    </xf>
    <xf numFmtId="165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7" fontId="15" fillId="2" borderId="1" xfId="0" applyNumberFormat="1" applyFont="1" applyFill="1" applyBorder="1" applyAlignment="1">
      <alignment horizontal="right" vertical="center"/>
    </xf>
    <xf numFmtId="168" fontId="19" fillId="2" borderId="10" xfId="0" applyNumberFormat="1" applyFont="1" applyFill="1" applyBorder="1" applyAlignment="1" applyProtection="1">
      <alignment horizontal="right" vertical="center"/>
      <protection/>
    </xf>
    <xf numFmtId="168" fontId="19" fillId="2" borderId="15" xfId="0" applyNumberFormat="1" applyFont="1" applyFill="1" applyBorder="1" applyAlignment="1" applyProtection="1">
      <alignment horizontal="right" vertical="center"/>
      <protection/>
    </xf>
    <xf numFmtId="0" fontId="20" fillId="6" borderId="0" xfId="23" applyFont="1" applyFill="1">
      <alignment/>
      <protection/>
    </xf>
    <xf numFmtId="0" fontId="20" fillId="6" borderId="0" xfId="23" applyFont="1" applyFill="1" applyAlignment="1">
      <alignment horizontal="center"/>
      <protection/>
    </xf>
    <xf numFmtId="0" fontId="20" fillId="6" borderId="0" xfId="23" applyFont="1" applyFill="1" applyAlignment="1">
      <alignment horizontal="center" vertical="center"/>
      <protection/>
    </xf>
    <xf numFmtId="0" fontId="10" fillId="0" borderId="0" xfId="23" applyFont="1">
      <alignment/>
      <protection/>
    </xf>
    <xf numFmtId="0" fontId="24" fillId="0" borderId="0" xfId="0" applyFont="1"/>
    <xf numFmtId="0" fontId="1" fillId="0" borderId="0" xfId="23" applyFont="1">
      <alignment/>
      <protection/>
    </xf>
    <xf numFmtId="164" fontId="1" fillId="0" borderId="0" xfId="23" applyNumberFormat="1" applyFont="1">
      <alignment/>
      <protection/>
    </xf>
    <xf numFmtId="164" fontId="1" fillId="0" borderId="0" xfId="23" applyNumberFormat="1" applyFont="1" applyAlignment="1">
      <alignment horizontal="right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Fill="1"/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8" fontId="1" fillId="2" borderId="1" xfId="0" applyNumberFormat="1" applyFont="1" applyFill="1" applyBorder="1" applyAlignment="1" applyProtection="1">
      <alignment horizontal="right" vertical="center"/>
      <protection/>
    </xf>
    <xf numFmtId="168" fontId="1" fillId="2" borderId="8" xfId="0" applyNumberFormat="1" applyFont="1" applyFill="1" applyBorder="1" applyAlignment="1" applyProtection="1">
      <alignment horizontal="right" vertical="center"/>
      <protection/>
    </xf>
    <xf numFmtId="41" fontId="8" fillId="3" borderId="12" xfId="22" applyFont="1" applyFill="1" applyBorder="1" applyAlignment="1" quotePrefix="1">
      <alignment horizontal="left" vertical="center" wrapText="1"/>
    </xf>
    <xf numFmtId="41" fontId="8" fillId="3" borderId="14" xfId="22" applyFont="1" applyFill="1" applyBorder="1" applyAlignment="1" quotePrefix="1">
      <alignment horizontal="left" vertical="center" wrapText="1"/>
    </xf>
    <xf numFmtId="41" fontId="8" fillId="3" borderId="13" xfId="22" applyFont="1" applyFill="1" applyBorder="1" applyAlignment="1" quotePrefix="1">
      <alignment horizontal="left" vertical="center" wrapText="1"/>
    </xf>
    <xf numFmtId="166" fontId="19" fillId="2" borderId="1" xfId="0" applyNumberFormat="1" applyFont="1" applyFill="1" applyBorder="1" applyAlignment="1" quotePrefix="1">
      <alignment horizontal="right" vertical="center"/>
    </xf>
    <xf numFmtId="166" fontId="19" fillId="2" borderId="1" xfId="0" applyNumberFormat="1" applyFont="1" applyFill="1" applyBorder="1" applyAlignment="1">
      <alignment horizontal="right" vertical="center"/>
    </xf>
    <xf numFmtId="166" fontId="19" fillId="2" borderId="8" xfId="0" applyNumberFormat="1" applyFont="1" applyFill="1" applyBorder="1" applyAlignment="1">
      <alignment horizontal="right" vertical="center"/>
    </xf>
    <xf numFmtId="168" fontId="19" fillId="2" borderId="1" xfId="0" applyNumberFormat="1" applyFont="1" applyFill="1" applyBorder="1" applyAlignment="1" applyProtection="1">
      <alignment horizontal="right" vertical="center"/>
      <protection/>
    </xf>
    <xf numFmtId="168" fontId="19" fillId="2" borderId="8" xfId="0" applyNumberFormat="1" applyFont="1" applyFill="1" applyBorder="1" applyAlignment="1" applyProtection="1">
      <alignment horizontal="right" vertical="center"/>
      <protection/>
    </xf>
    <xf numFmtId="168" fontId="19" fillId="2" borderId="1" xfId="0" applyNumberFormat="1" applyFont="1" applyFill="1" applyBorder="1" applyAlignment="1">
      <alignment horizontal="right" vertical="center"/>
    </xf>
    <xf numFmtId="168" fontId="19" fillId="2" borderId="8" xfId="0" applyNumberFormat="1" applyFont="1" applyFill="1" applyBorder="1" applyAlignment="1">
      <alignment horizontal="right" vertical="center"/>
    </xf>
    <xf numFmtId="166" fontId="19" fillId="2" borderId="7" xfId="0" applyNumberFormat="1" applyFont="1" applyFill="1" applyBorder="1" applyAlignment="1" applyProtection="1">
      <alignment horizontal="right" vertical="center"/>
      <protection/>
    </xf>
    <xf numFmtId="166" fontId="19" fillId="2" borderId="5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 applyProtection="1">
      <alignment horizontal="right" vertical="center"/>
      <protection/>
    </xf>
    <xf numFmtId="166" fontId="19" fillId="2" borderId="8" xfId="0" applyNumberFormat="1" applyFont="1" applyFill="1" applyBorder="1" applyAlignment="1" applyProtection="1">
      <alignment horizontal="right" vertical="center"/>
      <protection/>
    </xf>
    <xf numFmtId="166" fontId="19" fillId="2" borderId="1" xfId="0" applyNumberFormat="1" applyFont="1" applyFill="1" applyBorder="1" applyAlignment="1">
      <alignment horizontal="center" vertical="center"/>
    </xf>
    <xf numFmtId="166" fontId="19" fillId="2" borderId="8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6" fontId="19" fillId="2" borderId="1" xfId="0" applyNumberFormat="1" applyFont="1" applyFill="1" applyBorder="1" applyAlignment="1" applyProtection="1" quotePrefix="1">
      <alignment horizontal="center" vertical="center"/>
      <protection/>
    </xf>
    <xf numFmtId="166" fontId="19" fillId="2" borderId="8" xfId="0" applyNumberFormat="1" applyFont="1" applyFill="1" applyBorder="1" applyAlignment="1" applyProtection="1" quotePrefix="1">
      <alignment horizontal="center" vertical="center"/>
      <protection/>
    </xf>
    <xf numFmtId="166" fontId="19" fillId="2" borderId="7" xfId="0" applyNumberFormat="1" applyFont="1" applyFill="1" applyBorder="1" applyAlignment="1" applyProtection="1" quotePrefix="1">
      <alignment horizontal="center" vertical="center"/>
      <protection/>
    </xf>
    <xf numFmtId="166" fontId="19" fillId="2" borderId="5" xfId="0" applyNumberFormat="1" applyFont="1" applyFill="1" applyBorder="1" applyAlignment="1" applyProtection="1" quotePrefix="1">
      <alignment horizontal="center" vertical="center"/>
      <protection/>
    </xf>
    <xf numFmtId="166" fontId="19" fillId="2" borderId="1" xfId="0" applyNumberFormat="1" applyFont="1" applyFill="1" applyBorder="1" applyAlignment="1" applyProtection="1">
      <alignment horizontal="center" vertical="center"/>
      <protection/>
    </xf>
    <xf numFmtId="166" fontId="19" fillId="2" borderId="8" xfId="0" applyNumberFormat="1" applyFont="1" applyFill="1" applyBorder="1" applyAlignment="1" applyProtection="1">
      <alignment horizontal="center" vertical="center"/>
      <protection/>
    </xf>
    <xf numFmtId="166" fontId="1" fillId="2" borderId="1" xfId="0" applyNumberFormat="1" applyFont="1" applyFill="1" applyBorder="1" applyAlignment="1" applyProtection="1">
      <alignment horizontal="center" vertical="center"/>
      <protection/>
    </xf>
    <xf numFmtId="166" fontId="1" fillId="2" borderId="8" xfId="0" applyNumberFormat="1" applyFont="1" applyFill="1" applyBorder="1" applyAlignment="1" applyProtection="1">
      <alignment horizontal="center" vertical="center"/>
      <protection/>
    </xf>
    <xf numFmtId="166" fontId="19" fillId="2" borderId="2" xfId="0" applyNumberFormat="1" applyFont="1" applyFill="1" applyBorder="1" applyAlignment="1" applyProtection="1">
      <alignment horizontal="center" vertical="center"/>
      <protection/>
    </xf>
    <xf numFmtId="170" fontId="16" fillId="2" borderId="6" xfId="24" applyNumberFormat="1" applyFont="1" applyFill="1" applyBorder="1" applyAlignment="1">
      <alignment horizontal="center" vertical="center" wrapText="1"/>
    </xf>
    <xf numFmtId="170" fontId="16" fillId="2" borderId="9" xfId="24" applyNumberFormat="1" applyFont="1" applyFill="1" applyBorder="1" applyAlignment="1">
      <alignment horizontal="center" vertical="center" wrapText="1"/>
    </xf>
    <xf numFmtId="170" fontId="16" fillId="2" borderId="7" xfId="24" applyNumberFormat="1" applyFont="1" applyFill="1" applyBorder="1" applyAlignment="1">
      <alignment horizontal="center" vertical="center" wrapText="1"/>
    </xf>
    <xf numFmtId="170" fontId="16" fillId="2" borderId="10" xfId="24" applyNumberFormat="1" applyFont="1" applyFill="1" applyBorder="1" applyAlignment="1">
      <alignment horizontal="center" vertical="center" wrapText="1"/>
    </xf>
    <xf numFmtId="170" fontId="16" fillId="2" borderId="5" xfId="24" applyNumberFormat="1" applyFont="1" applyFill="1" applyBorder="1" applyAlignment="1">
      <alignment horizontal="center" vertical="center" wrapText="1"/>
    </xf>
    <xf numFmtId="170" fontId="16" fillId="2" borderId="15" xfId="24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Collegamento ipertestuale" xfId="21"/>
    <cellStyle name="Migliaia [0]" xfId="22"/>
    <cellStyle name="Normale 2" xfId="23"/>
    <cellStyle name="Migliai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rita.energia.it/it/dati/condec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95"/>
  <sheetViews>
    <sheetView tabSelected="1" workbookViewId="0" topLeftCell="A1">
      <selection activeCell="AH31" sqref="AH31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7" width="8.7109375" style="1" customWidth="1" outlineLevel="1"/>
    <col min="8" max="8" width="15.7109375" style="1" customWidth="1"/>
    <col min="9" max="15" width="8.7109375" style="1" customWidth="1" outlineLevel="1"/>
    <col min="16" max="16" width="15.7109375" style="1" customWidth="1"/>
    <col min="17" max="20" width="8.7109375" style="1" customWidth="1" outlineLevel="1"/>
    <col min="21" max="21" width="15.7109375" style="1" customWidth="1"/>
    <col min="22" max="22" width="9.421875" style="8" bestFit="1" customWidth="1"/>
    <col min="23" max="23" width="9.140625" style="23" hidden="1" customWidth="1"/>
    <col min="24" max="33" width="9.140625" style="1" hidden="1" customWidth="1"/>
    <col min="34" max="34" width="9.140625" style="30" customWidth="1"/>
    <col min="35" max="40" width="9.140625" style="28" customWidth="1"/>
    <col min="41" max="16384" width="9.140625" style="1" customWidth="1"/>
  </cols>
  <sheetData>
    <row r="1" ht="12.75">
      <c r="B1" s="1" t="s">
        <v>12</v>
      </c>
    </row>
    <row r="2" spans="2:7" ht="15" customHeight="1">
      <c r="B2" s="11" t="s">
        <v>21</v>
      </c>
      <c r="C2" s="11"/>
      <c r="D2" s="11"/>
      <c r="E2" s="11"/>
      <c r="F2" s="11"/>
      <c r="G2" s="11"/>
    </row>
    <row r="3" spans="2:7" ht="15" customHeight="1">
      <c r="B3" s="15" t="s">
        <v>45</v>
      </c>
      <c r="C3" s="11"/>
      <c r="D3" s="11"/>
      <c r="E3" s="11"/>
      <c r="F3" s="11"/>
      <c r="G3" s="11"/>
    </row>
    <row r="4" spans="2:7" ht="15" customHeight="1">
      <c r="B4" s="11"/>
      <c r="C4" s="11"/>
      <c r="D4" s="11"/>
      <c r="E4" s="11"/>
      <c r="F4" s="11"/>
      <c r="G4" s="11"/>
    </row>
    <row r="5" spans="2:39" ht="15" customHeight="1">
      <c r="B5" s="87" t="s">
        <v>90</v>
      </c>
      <c r="C5" s="11"/>
      <c r="D5" s="11"/>
      <c r="E5" s="11"/>
      <c r="F5" s="11"/>
      <c r="G5" s="11"/>
      <c r="P5" s="88" t="s">
        <v>89</v>
      </c>
      <c r="AM5" s="90" t="s">
        <v>44</v>
      </c>
    </row>
    <row r="6" spans="2:40" s="49" customFormat="1" ht="15" customHeight="1">
      <c r="B6" s="61"/>
      <c r="C6" s="62"/>
      <c r="D6" s="62"/>
      <c r="E6" s="62"/>
      <c r="F6" s="62"/>
      <c r="G6" s="62"/>
      <c r="V6" s="17"/>
      <c r="W6" s="50"/>
      <c r="AH6" s="48"/>
      <c r="AI6" s="51"/>
      <c r="AJ6" s="51"/>
      <c r="AK6" s="51"/>
      <c r="AL6" s="51"/>
      <c r="AM6" s="51"/>
      <c r="AN6" s="51"/>
    </row>
    <row r="7" spans="2:40" s="49" customFormat="1" ht="15" customHeight="1">
      <c r="B7" s="135" t="s">
        <v>20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7"/>
      <c r="W7" s="50"/>
      <c r="AH7" s="48"/>
      <c r="AI7" s="51"/>
      <c r="AJ7" s="51"/>
      <c r="AK7" s="51"/>
      <c r="AL7" s="51"/>
      <c r="AM7" s="51"/>
      <c r="AN7" s="51"/>
    </row>
    <row r="8" spans="2:40" ht="12.75" customHeight="1">
      <c r="B8" s="70" t="s">
        <v>32</v>
      </c>
      <c r="C8" s="63"/>
      <c r="D8" s="63"/>
      <c r="E8" s="63"/>
      <c r="F8" s="63"/>
      <c r="G8" s="63"/>
      <c r="H8" s="64"/>
      <c r="I8" s="64"/>
      <c r="J8" s="64"/>
      <c r="K8" s="64"/>
      <c r="L8" s="64"/>
      <c r="M8" s="64"/>
      <c r="N8" s="64"/>
      <c r="O8" s="64"/>
      <c r="P8" s="17"/>
      <c r="Q8" s="64"/>
      <c r="R8" s="64"/>
      <c r="S8" s="64"/>
      <c r="T8" s="64"/>
      <c r="U8" s="64"/>
      <c r="AH8" s="8"/>
      <c r="AI8" s="1"/>
      <c r="AJ8" s="1"/>
      <c r="AK8" s="1"/>
      <c r="AL8" s="1"/>
      <c r="AM8" s="1"/>
      <c r="AN8" s="1"/>
    </row>
    <row r="9" spans="2:40" ht="12.75" customHeight="1">
      <c r="B9" s="71" t="s">
        <v>33</v>
      </c>
      <c r="C9" s="47"/>
      <c r="D9" s="47"/>
      <c r="E9" s="47"/>
      <c r="F9" s="47"/>
      <c r="G9" s="47"/>
      <c r="H9" s="66"/>
      <c r="I9" s="66"/>
      <c r="J9" s="66"/>
      <c r="K9" s="66"/>
      <c r="L9" s="66"/>
      <c r="M9" s="66"/>
      <c r="N9" s="66"/>
      <c r="O9" s="66"/>
      <c r="P9" s="17"/>
      <c r="Q9" s="66"/>
      <c r="R9" s="66"/>
      <c r="S9" s="66"/>
      <c r="T9" s="66"/>
      <c r="U9" s="66"/>
      <c r="AH9" s="8"/>
      <c r="AI9" s="1"/>
      <c r="AJ9" s="1"/>
      <c r="AK9" s="1"/>
      <c r="AL9" s="1"/>
      <c r="AM9" s="1"/>
      <c r="AN9" s="1"/>
    </row>
    <row r="10" spans="2:40" ht="12.75" customHeight="1">
      <c r="B10" s="72" t="s">
        <v>36</v>
      </c>
      <c r="C10" s="67"/>
      <c r="D10" s="67"/>
      <c r="E10" s="67"/>
      <c r="F10" s="67"/>
      <c r="G10" s="67"/>
      <c r="H10" s="68"/>
      <c r="I10" s="68"/>
      <c r="J10" s="68"/>
      <c r="K10" s="68"/>
      <c r="L10" s="68"/>
      <c r="M10" s="68"/>
      <c r="N10" s="68"/>
      <c r="O10" s="68"/>
      <c r="P10" s="69"/>
      <c r="Q10" s="68"/>
      <c r="R10" s="68"/>
      <c r="S10" s="68"/>
      <c r="T10" s="68"/>
      <c r="U10" s="68"/>
      <c r="AH10" s="8"/>
      <c r="AI10" s="1"/>
      <c r="AJ10" s="1"/>
      <c r="AK10" s="1"/>
      <c r="AL10" s="1"/>
      <c r="AM10" s="1"/>
      <c r="AN10" s="1"/>
    </row>
    <row r="11" spans="2:40" ht="12.75" customHeight="1">
      <c r="B11" s="65"/>
      <c r="C11" s="47"/>
      <c r="D11" s="47"/>
      <c r="E11" s="47"/>
      <c r="F11" s="47"/>
      <c r="G11" s="47"/>
      <c r="H11" s="66"/>
      <c r="I11" s="66"/>
      <c r="J11" s="66"/>
      <c r="K11" s="66"/>
      <c r="L11" s="66"/>
      <c r="M11" s="66"/>
      <c r="N11" s="66"/>
      <c r="O11" s="66"/>
      <c r="P11" s="17"/>
      <c r="Q11" s="66"/>
      <c r="R11" s="66"/>
      <c r="S11" s="66"/>
      <c r="T11" s="66"/>
      <c r="U11" s="66"/>
      <c r="AH11" s="8"/>
      <c r="AI11" s="1"/>
      <c r="AJ11" s="1"/>
      <c r="AK11" s="1"/>
      <c r="AL11" s="1"/>
      <c r="AM11" s="1"/>
      <c r="AN11" s="1"/>
    </row>
    <row r="12" ht="12.75" customHeight="1"/>
    <row r="13" spans="2:40" s="12" customFormat="1" ht="15" customHeight="1">
      <c r="B13" s="86" t="s">
        <v>41</v>
      </c>
      <c r="C13" s="16"/>
      <c r="D13" s="16"/>
      <c r="E13" s="16"/>
      <c r="F13" s="16"/>
      <c r="G13" s="16"/>
      <c r="P13" s="13"/>
      <c r="V13" s="60"/>
      <c r="W13" s="24"/>
      <c r="AH13" s="31"/>
      <c r="AI13" s="29"/>
      <c r="AJ13" s="29"/>
      <c r="AK13" s="29"/>
      <c r="AL13" s="29"/>
      <c r="AM13" s="29"/>
      <c r="AN13" s="29"/>
    </row>
    <row r="14" spans="2:40" s="12" customFormat="1" ht="15" customHeight="1">
      <c r="B14" s="32">
        <v>0.03852</v>
      </c>
      <c r="C14" s="16"/>
      <c r="D14" s="16"/>
      <c r="E14" s="16"/>
      <c r="F14" s="16"/>
      <c r="G14" s="16"/>
      <c r="P14" s="13"/>
      <c r="V14" s="60"/>
      <c r="W14" s="24"/>
      <c r="AH14" s="31"/>
      <c r="AI14" s="29"/>
      <c r="AJ14" s="29"/>
      <c r="AK14" s="29"/>
      <c r="AL14" s="29"/>
      <c r="AM14" s="29"/>
      <c r="AN14" s="29"/>
    </row>
    <row r="15" spans="2:40" s="12" customFormat="1" ht="15" customHeight="1">
      <c r="B15" s="112" t="s">
        <v>91</v>
      </c>
      <c r="C15" s="16"/>
      <c r="D15" s="16"/>
      <c r="E15" s="16"/>
      <c r="F15" s="16"/>
      <c r="G15" s="16"/>
      <c r="P15" s="13"/>
      <c r="V15" s="60"/>
      <c r="W15" s="24"/>
      <c r="AH15" s="31"/>
      <c r="AI15" s="29"/>
      <c r="AJ15" s="29"/>
      <c r="AK15" s="29"/>
      <c r="AL15" s="29"/>
      <c r="AM15" s="29"/>
      <c r="AN15" s="29"/>
    </row>
    <row r="16" spans="3:35" ht="12.75"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  <c r="N16" s="9"/>
      <c r="O16" s="9"/>
      <c r="P16" s="9"/>
      <c r="Q16" s="9"/>
      <c r="R16" s="148" t="s">
        <v>93</v>
      </c>
      <c r="S16" s="149"/>
      <c r="T16" s="9"/>
      <c r="U16" s="9"/>
      <c r="AH16" s="148" t="s">
        <v>94</v>
      </c>
      <c r="AI16" s="149"/>
    </row>
    <row r="17" spans="2:35" ht="24" customHeight="1">
      <c r="B17" s="85" t="s">
        <v>43</v>
      </c>
      <c r="C17" s="10"/>
      <c r="D17" s="10"/>
      <c r="E17" s="10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150"/>
      <c r="S17" s="151"/>
      <c r="T17" s="9"/>
      <c r="U17" s="9"/>
      <c r="AH17" s="150"/>
      <c r="AI17" s="151"/>
    </row>
    <row r="18" spans="2:35" ht="15" customHeight="1">
      <c r="B18" s="74" t="s">
        <v>37</v>
      </c>
      <c r="C18" s="10"/>
      <c r="D18" s="10"/>
      <c r="E18" s="10"/>
      <c r="F18" s="10"/>
      <c r="G18" s="10"/>
      <c r="H18" s="136" t="s">
        <v>29</v>
      </c>
      <c r="I18" s="9"/>
      <c r="J18" s="9"/>
      <c r="K18" s="9"/>
      <c r="L18" s="9"/>
      <c r="M18" s="9"/>
      <c r="N18" s="9"/>
      <c r="O18" s="9"/>
      <c r="P18" s="136" t="s">
        <v>42</v>
      </c>
      <c r="Q18" s="9"/>
      <c r="R18" s="150"/>
      <c r="S18" s="151"/>
      <c r="T18" s="9"/>
      <c r="U18" s="136" t="s">
        <v>31</v>
      </c>
      <c r="AH18" s="150"/>
      <c r="AI18" s="151"/>
    </row>
    <row r="19" spans="2:35" ht="15" customHeight="1">
      <c r="B19" s="79" t="s">
        <v>38</v>
      </c>
      <c r="C19" s="10"/>
      <c r="D19" s="10"/>
      <c r="E19" s="10"/>
      <c r="F19" s="10"/>
      <c r="G19" s="10"/>
      <c r="H19" s="137"/>
      <c r="I19" s="9"/>
      <c r="J19" s="9"/>
      <c r="K19" s="9"/>
      <c r="L19" s="9"/>
      <c r="M19" s="9"/>
      <c r="N19" s="9"/>
      <c r="O19" s="9"/>
      <c r="P19" s="137"/>
      <c r="Q19" s="9"/>
      <c r="R19" s="152"/>
      <c r="S19" s="153"/>
      <c r="T19" s="9"/>
      <c r="U19" s="137"/>
      <c r="AH19" s="152"/>
      <c r="AI19" s="153"/>
    </row>
    <row r="20" spans="2:35" ht="12.75">
      <c r="B20" s="73" t="s">
        <v>92</v>
      </c>
      <c r="C20" s="76" t="s">
        <v>13</v>
      </c>
      <c r="D20" s="59" t="s">
        <v>14</v>
      </c>
      <c r="E20" s="59" t="s">
        <v>0</v>
      </c>
      <c r="F20" s="59" t="s">
        <v>15</v>
      </c>
      <c r="G20" s="78" t="s">
        <v>16</v>
      </c>
      <c r="H20" s="138"/>
      <c r="I20" s="80" t="s">
        <v>17</v>
      </c>
      <c r="J20" s="25" t="s">
        <v>18</v>
      </c>
      <c r="K20" s="25" t="s">
        <v>6</v>
      </c>
      <c r="L20" s="25" t="s">
        <v>5</v>
      </c>
      <c r="M20" s="25" t="s">
        <v>1</v>
      </c>
      <c r="N20" s="33" t="s">
        <v>27</v>
      </c>
      <c r="O20" s="77" t="s">
        <v>28</v>
      </c>
      <c r="P20" s="138"/>
      <c r="Q20" s="80" t="s">
        <v>4</v>
      </c>
      <c r="R20" s="33" t="s">
        <v>48</v>
      </c>
      <c r="S20" s="33" t="s">
        <v>49</v>
      </c>
      <c r="T20" s="75" t="s">
        <v>19</v>
      </c>
      <c r="U20" s="138"/>
      <c r="AH20" s="33" t="s">
        <v>48</v>
      </c>
      <c r="AI20" s="33" t="s">
        <v>49</v>
      </c>
    </row>
    <row r="21" spans="2:40" ht="12.75">
      <c r="B21" s="14" t="s">
        <v>35</v>
      </c>
      <c r="C21" s="18"/>
      <c r="D21" s="19"/>
      <c r="E21" s="18"/>
      <c r="F21" s="19"/>
      <c r="G21" s="19"/>
      <c r="H21" s="20"/>
      <c r="I21" s="19"/>
      <c r="J21" s="18"/>
      <c r="K21" s="19"/>
      <c r="L21" s="19"/>
      <c r="M21" s="19"/>
      <c r="N21" s="19"/>
      <c r="O21" s="19"/>
      <c r="P21" s="21"/>
      <c r="Q21" s="18"/>
      <c r="R21" s="19"/>
      <c r="S21" s="98"/>
      <c r="T21" s="26"/>
      <c r="U21" s="26"/>
      <c r="AH21" s="154"/>
      <c r="AI21" s="154"/>
      <c r="AJ21" s="1"/>
      <c r="AK21" s="1"/>
      <c r="AL21" s="1"/>
      <c r="AM21" s="1"/>
      <c r="AN21" s="1"/>
    </row>
    <row r="22" spans="2:40" ht="12.75">
      <c r="B22" s="5" t="s">
        <v>26</v>
      </c>
      <c r="C22" s="133">
        <f>ROUND(B14*C66,6)</f>
        <v>0.285805</v>
      </c>
      <c r="D22" s="133">
        <f>ROUND(B14*C67,6)</f>
        <v>0.03</v>
      </c>
      <c r="E22" s="133">
        <f>C68</f>
        <v>0.007946</v>
      </c>
      <c r="F22" s="133">
        <f>C69</f>
        <v>0</v>
      </c>
      <c r="G22" s="133">
        <f>C70</f>
        <v>0</v>
      </c>
      <c r="H22" s="145">
        <f>SUM(C22:G27)</f>
        <v>0.323751</v>
      </c>
      <c r="I22" s="139" t="s">
        <v>30</v>
      </c>
      <c r="J22" s="57">
        <v>0</v>
      </c>
      <c r="K22" s="143">
        <f>ROUND(B14*D82,6)</f>
        <v>0.041862</v>
      </c>
      <c r="L22" s="131">
        <f>C83</f>
        <v>0.001186</v>
      </c>
      <c r="M22" s="131">
        <f>C84</f>
        <v>0.000339</v>
      </c>
      <c r="N22" s="139" t="s">
        <v>30</v>
      </c>
      <c r="O22" s="141" t="s">
        <v>30</v>
      </c>
      <c r="P22" s="22">
        <f>J22+K22+L22+M22</f>
        <v>0.043387</v>
      </c>
      <c r="Q22" s="129">
        <f>C89</f>
        <v>0.02479</v>
      </c>
      <c r="R22" s="113">
        <v>0</v>
      </c>
      <c r="S22" s="96">
        <f>+E90</f>
        <v>0.00222</v>
      </c>
      <c r="T22" s="143">
        <f>+C95</f>
        <v>0.001482</v>
      </c>
      <c r="U22" s="22">
        <f>+Q22+R22+T22+S22</f>
        <v>0.028492</v>
      </c>
      <c r="AH22" s="115">
        <v>0</v>
      </c>
      <c r="AI22" s="115">
        <f>0.47/100</f>
        <v>0.004699999999999999</v>
      </c>
      <c r="AJ22" s="1"/>
      <c r="AK22" s="1"/>
      <c r="AL22" s="1"/>
      <c r="AM22" s="1"/>
      <c r="AN22" s="1"/>
    </row>
    <row r="23" spans="2:40" ht="12.75">
      <c r="B23" s="5" t="s">
        <v>7</v>
      </c>
      <c r="C23" s="133"/>
      <c r="D23" s="133"/>
      <c r="E23" s="133"/>
      <c r="F23" s="133"/>
      <c r="G23" s="133"/>
      <c r="H23" s="145"/>
      <c r="I23" s="139"/>
      <c r="J23" s="57">
        <f>D75</f>
        <v>0.060161</v>
      </c>
      <c r="K23" s="143"/>
      <c r="L23" s="131"/>
      <c r="M23" s="131"/>
      <c r="N23" s="139"/>
      <c r="O23" s="141"/>
      <c r="P23" s="22">
        <f>J23+K22+L22+M22</f>
        <v>0.10354800000000002</v>
      </c>
      <c r="Q23" s="129"/>
      <c r="R23" s="113">
        <f>+C90</f>
        <v>0.0462</v>
      </c>
      <c r="S23" s="96">
        <f>+S22</f>
        <v>0.00222</v>
      </c>
      <c r="T23" s="143"/>
      <c r="U23" s="22">
        <f>+Q22+R23+T22+S23</f>
        <v>0.074692</v>
      </c>
      <c r="AH23" s="115">
        <f>4.62/100</f>
        <v>0.0462</v>
      </c>
      <c r="AI23" s="115">
        <f aca="true" t="shared" si="0" ref="AI23:AI29">0.47/100</f>
        <v>0.004699999999999999</v>
      </c>
      <c r="AJ23" s="1"/>
      <c r="AK23" s="1"/>
      <c r="AL23" s="1"/>
      <c r="AM23" s="1"/>
      <c r="AN23" s="1"/>
    </row>
    <row r="24" spans="2:40" ht="12.75">
      <c r="B24" s="5" t="s">
        <v>8</v>
      </c>
      <c r="C24" s="133"/>
      <c r="D24" s="133"/>
      <c r="E24" s="133"/>
      <c r="F24" s="133"/>
      <c r="G24" s="133"/>
      <c r="H24" s="145"/>
      <c r="I24" s="139"/>
      <c r="J24" s="57">
        <f>D76</f>
        <v>0.055064</v>
      </c>
      <c r="K24" s="143"/>
      <c r="L24" s="131"/>
      <c r="M24" s="131"/>
      <c r="N24" s="139"/>
      <c r="O24" s="141"/>
      <c r="P24" s="22">
        <f>J24+K22+L22+M22</f>
        <v>0.09845100000000002</v>
      </c>
      <c r="Q24" s="129"/>
      <c r="R24" s="113">
        <f aca="true" t="shared" si="1" ref="R24:R27">+C91</f>
        <v>0.0273</v>
      </c>
      <c r="S24" s="96">
        <f>+S23</f>
        <v>0.00222</v>
      </c>
      <c r="T24" s="143"/>
      <c r="U24" s="22">
        <f>+Q22+R24+T22+S24</f>
        <v>0.055791999999999994</v>
      </c>
      <c r="AH24" s="115">
        <f>2.73/100</f>
        <v>0.0273</v>
      </c>
      <c r="AI24" s="115">
        <f t="shared" si="0"/>
        <v>0.004699999999999999</v>
      </c>
      <c r="AJ24" s="1"/>
      <c r="AK24" s="1"/>
      <c r="AL24" s="1"/>
      <c r="AM24" s="1"/>
      <c r="AN24" s="1"/>
    </row>
    <row r="25" spans="2:40" ht="12.75">
      <c r="B25" s="5" t="s">
        <v>9</v>
      </c>
      <c r="C25" s="133"/>
      <c r="D25" s="133"/>
      <c r="E25" s="133"/>
      <c r="F25" s="133"/>
      <c r="G25" s="133"/>
      <c r="H25" s="145"/>
      <c r="I25" s="139"/>
      <c r="J25" s="57">
        <f>D77</f>
        <v>0.055296000000000005</v>
      </c>
      <c r="K25" s="143"/>
      <c r="L25" s="131"/>
      <c r="M25" s="131"/>
      <c r="N25" s="139"/>
      <c r="O25" s="141"/>
      <c r="P25" s="22">
        <f>J25+K22+L22+M22</f>
        <v>0.09868300000000002</v>
      </c>
      <c r="Q25" s="129"/>
      <c r="R25" s="113">
        <f t="shared" si="1"/>
        <v>0.0221</v>
      </c>
      <c r="S25" s="96">
        <f>+S24</f>
        <v>0.00222</v>
      </c>
      <c r="T25" s="143"/>
      <c r="U25" s="22">
        <f>+Q22+R25+T22+S25</f>
        <v>0.050592</v>
      </c>
      <c r="AH25" s="115">
        <f>2.21/100</f>
        <v>0.022099999999999998</v>
      </c>
      <c r="AI25" s="115">
        <f t="shared" si="0"/>
        <v>0.004699999999999999</v>
      </c>
      <c r="AJ25" s="1"/>
      <c r="AK25" s="1"/>
      <c r="AL25" s="1"/>
      <c r="AM25" s="1"/>
      <c r="AN25" s="1"/>
    </row>
    <row r="26" spans="2:40" ht="12.75">
      <c r="B26" s="5" t="s">
        <v>10</v>
      </c>
      <c r="C26" s="133"/>
      <c r="D26" s="133"/>
      <c r="E26" s="133"/>
      <c r="F26" s="133"/>
      <c r="G26" s="133"/>
      <c r="H26" s="145"/>
      <c r="I26" s="139"/>
      <c r="J26" s="57">
        <f>D78</f>
        <v>0.041317000000000006</v>
      </c>
      <c r="K26" s="143"/>
      <c r="L26" s="131"/>
      <c r="M26" s="131"/>
      <c r="N26" s="139"/>
      <c r="O26" s="141"/>
      <c r="P26" s="22">
        <f>J26+K22+L22+M22</f>
        <v>0.08470400000000002</v>
      </c>
      <c r="Q26" s="129"/>
      <c r="R26" s="113">
        <f t="shared" si="1"/>
        <v>0.0158</v>
      </c>
      <c r="S26" s="96">
        <f>+S25</f>
        <v>0.00222</v>
      </c>
      <c r="T26" s="143"/>
      <c r="U26" s="22">
        <f>+Q22+R26+T22+S26</f>
        <v>0.044292</v>
      </c>
      <c r="AH26" s="115">
        <f>1.58/100</f>
        <v>0.0158</v>
      </c>
      <c r="AI26" s="115">
        <f t="shared" si="0"/>
        <v>0.004699999999999999</v>
      </c>
      <c r="AJ26" s="1"/>
      <c r="AK26" s="1"/>
      <c r="AL26" s="1"/>
      <c r="AM26" s="1"/>
      <c r="AN26" s="1"/>
    </row>
    <row r="27" spans="2:40" ht="12.75">
      <c r="B27" s="5" t="s">
        <v>11</v>
      </c>
      <c r="C27" s="133"/>
      <c r="D27" s="133"/>
      <c r="E27" s="133"/>
      <c r="F27" s="133"/>
      <c r="G27" s="133"/>
      <c r="H27" s="145"/>
      <c r="I27" s="139"/>
      <c r="J27" s="57">
        <f>D79</f>
        <v>0.020929000000000003</v>
      </c>
      <c r="K27" s="143"/>
      <c r="L27" s="132"/>
      <c r="M27" s="132"/>
      <c r="N27" s="139"/>
      <c r="O27" s="141"/>
      <c r="P27" s="22">
        <f>J27+K22+L22+M22</f>
        <v>0.06431600000000003</v>
      </c>
      <c r="Q27" s="130"/>
      <c r="R27" s="114">
        <f t="shared" si="1"/>
        <v>0.0066</v>
      </c>
      <c r="S27" s="97">
        <f>+S26</f>
        <v>0.00222</v>
      </c>
      <c r="T27" s="143"/>
      <c r="U27" s="22">
        <f>+Q22+R27+T22+S27</f>
        <v>0.035092</v>
      </c>
      <c r="AH27" s="115">
        <f>0.066/100</f>
        <v>0.00066</v>
      </c>
      <c r="AI27" s="115">
        <f t="shared" si="0"/>
        <v>0.004699999999999999</v>
      </c>
      <c r="AJ27" s="1"/>
      <c r="AK27" s="1"/>
      <c r="AL27" s="1"/>
      <c r="AM27" s="1"/>
      <c r="AN27" s="1"/>
    </row>
    <row r="28" spans="2:40" ht="12.75">
      <c r="B28" s="44" t="s">
        <v>46</v>
      </c>
      <c r="C28" s="133"/>
      <c r="D28" s="133"/>
      <c r="E28" s="133"/>
      <c r="F28" s="133"/>
      <c r="G28" s="133"/>
      <c r="H28" s="145"/>
      <c r="I28" s="139"/>
      <c r="J28" s="57">
        <f aca="true" t="shared" si="2" ref="J28:J29">D80</f>
        <v>0.010270999999999999</v>
      </c>
      <c r="K28" s="143"/>
      <c r="L28" s="147">
        <f>+D83</f>
        <v>0.0006</v>
      </c>
      <c r="M28" s="147">
        <f>+D84</f>
        <v>0.000171</v>
      </c>
      <c r="N28" s="139"/>
      <c r="O28" s="141"/>
      <c r="P28" s="22">
        <f>J28+$K$22+$L$28+$M$28</f>
        <v>0.052904</v>
      </c>
      <c r="Q28" s="147">
        <f>+D89</f>
        <v>0.013169</v>
      </c>
      <c r="R28" s="89">
        <v>0</v>
      </c>
      <c r="S28" s="96">
        <v>0</v>
      </c>
      <c r="T28" s="143"/>
      <c r="U28" s="22">
        <f>+Q28+R28+T22+S28</f>
        <v>0.014651</v>
      </c>
      <c r="AH28" s="115">
        <v>0</v>
      </c>
      <c r="AI28" s="115">
        <f t="shared" si="0"/>
        <v>0.004699999999999999</v>
      </c>
      <c r="AJ28" s="1"/>
      <c r="AK28" s="1"/>
      <c r="AL28" s="1"/>
      <c r="AM28" s="1"/>
      <c r="AN28" s="1"/>
    </row>
    <row r="29" spans="2:40" ht="12.75">
      <c r="B29" s="44" t="s">
        <v>47</v>
      </c>
      <c r="C29" s="134"/>
      <c r="D29" s="134"/>
      <c r="E29" s="134"/>
      <c r="F29" s="134"/>
      <c r="G29" s="134"/>
      <c r="H29" s="146"/>
      <c r="I29" s="140"/>
      <c r="J29" s="57">
        <f t="shared" si="2"/>
        <v>0.002857</v>
      </c>
      <c r="K29" s="144"/>
      <c r="L29" s="144"/>
      <c r="M29" s="144"/>
      <c r="N29" s="140"/>
      <c r="O29" s="142"/>
      <c r="P29" s="22">
        <f>J29+$K$22+$L$28+$M$28</f>
        <v>0.04549</v>
      </c>
      <c r="Q29" s="144"/>
      <c r="R29" s="89">
        <v>0</v>
      </c>
      <c r="S29" s="96">
        <v>0</v>
      </c>
      <c r="T29" s="144"/>
      <c r="U29" s="22">
        <f>+Q28+R29+T22+S29</f>
        <v>0.014651</v>
      </c>
      <c r="AH29" s="116">
        <v>0</v>
      </c>
      <c r="AI29" s="116">
        <f t="shared" si="0"/>
        <v>0.004699999999999999</v>
      </c>
      <c r="AJ29" s="1"/>
      <c r="AK29" s="1"/>
      <c r="AL29" s="1"/>
      <c r="AM29" s="1"/>
      <c r="AN29" s="1"/>
    </row>
    <row r="30" spans="2:21" ht="12.75">
      <c r="B30" s="43" t="s">
        <v>34</v>
      </c>
      <c r="C30" s="36"/>
      <c r="D30" s="54"/>
      <c r="E30" s="36"/>
      <c r="F30" s="36"/>
      <c r="G30" s="40"/>
      <c r="H30" s="37"/>
      <c r="I30" s="52"/>
      <c r="J30" s="38"/>
      <c r="K30" s="41"/>
      <c r="L30" s="38"/>
      <c r="M30" s="38"/>
      <c r="N30" s="38"/>
      <c r="O30" s="38"/>
      <c r="P30" s="37"/>
      <c r="Q30" s="38"/>
      <c r="R30" s="38"/>
      <c r="S30" s="41"/>
      <c r="T30" s="27"/>
      <c r="U30" s="27"/>
    </row>
    <row r="31" spans="2:40" s="8" customFormat="1" ht="12.75">
      <c r="B31" s="44" t="s">
        <v>24</v>
      </c>
      <c r="C31" s="122" t="s">
        <v>30</v>
      </c>
      <c r="D31" s="122" t="s">
        <v>30</v>
      </c>
      <c r="E31" s="127">
        <f>D68</f>
        <v>62.74</v>
      </c>
      <c r="F31" s="122" t="s">
        <v>30</v>
      </c>
      <c r="G31" s="122" t="s">
        <v>30</v>
      </c>
      <c r="H31" s="117">
        <f>SUM(C31:G33)</f>
        <v>62.74</v>
      </c>
      <c r="I31" s="55">
        <f>D72</f>
        <v>58.47</v>
      </c>
      <c r="J31" s="122" t="s">
        <v>30</v>
      </c>
      <c r="K31" s="122" t="s">
        <v>30</v>
      </c>
      <c r="L31" s="122" t="s">
        <v>30</v>
      </c>
      <c r="M31" s="122" t="s">
        <v>30</v>
      </c>
      <c r="N31" s="125">
        <f>D85</f>
        <v>0</v>
      </c>
      <c r="O31" s="125">
        <f>D86</f>
        <v>0</v>
      </c>
      <c r="P31" s="45">
        <f>I31+N31+O31</f>
        <v>58.47</v>
      </c>
      <c r="Q31" s="122" t="s">
        <v>30</v>
      </c>
      <c r="R31" s="125">
        <f>D90</f>
        <v>-26.13</v>
      </c>
      <c r="S31" s="99"/>
      <c r="T31" s="122" t="s">
        <v>30</v>
      </c>
      <c r="U31" s="117">
        <f>R31</f>
        <v>-26.13</v>
      </c>
      <c r="W31" s="39"/>
      <c r="AH31" s="30"/>
      <c r="AI31" s="30"/>
      <c r="AJ31" s="30"/>
      <c r="AK31" s="30"/>
      <c r="AL31" s="30"/>
      <c r="AM31" s="30"/>
      <c r="AN31" s="30"/>
    </row>
    <row r="32" spans="2:21" ht="12.75">
      <c r="B32" s="44" t="s">
        <v>22</v>
      </c>
      <c r="C32" s="123"/>
      <c r="D32" s="123"/>
      <c r="E32" s="127"/>
      <c r="F32" s="123"/>
      <c r="G32" s="123"/>
      <c r="H32" s="117"/>
      <c r="I32" s="55">
        <f>D73</f>
        <v>419.22</v>
      </c>
      <c r="J32" s="123"/>
      <c r="K32" s="123"/>
      <c r="L32" s="123"/>
      <c r="M32" s="123"/>
      <c r="N32" s="125"/>
      <c r="O32" s="125"/>
      <c r="P32" s="45">
        <f>I32+N31+O31</f>
        <v>419.22</v>
      </c>
      <c r="Q32" s="123"/>
      <c r="R32" s="125"/>
      <c r="S32" s="99"/>
      <c r="T32" s="123"/>
      <c r="U32" s="117"/>
    </row>
    <row r="33" spans="2:21" ht="12.75">
      <c r="B33" s="42" t="s">
        <v>23</v>
      </c>
      <c r="C33" s="124"/>
      <c r="D33" s="124"/>
      <c r="E33" s="128"/>
      <c r="F33" s="124"/>
      <c r="G33" s="124"/>
      <c r="H33" s="118"/>
      <c r="I33" s="56">
        <f>D74</f>
        <v>915.22</v>
      </c>
      <c r="J33" s="124"/>
      <c r="K33" s="124"/>
      <c r="L33" s="124"/>
      <c r="M33" s="124"/>
      <c r="N33" s="126"/>
      <c r="O33" s="126"/>
      <c r="P33" s="46">
        <f>I33+N31+O31</f>
        <v>915.22</v>
      </c>
      <c r="Q33" s="124"/>
      <c r="R33" s="126"/>
      <c r="S33" s="100"/>
      <c r="T33" s="124"/>
      <c r="U33" s="118"/>
    </row>
    <row r="34" spans="2:40" s="8" customFormat="1" ht="25.5" customHeight="1">
      <c r="B34" s="81" t="s">
        <v>39</v>
      </c>
      <c r="C34" s="119" t="s">
        <v>40</v>
      </c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1"/>
      <c r="V34" s="84"/>
      <c r="W34" s="82"/>
      <c r="X34" s="82"/>
      <c r="Y34" s="82"/>
      <c r="Z34" s="83"/>
      <c r="AH34" s="30"/>
      <c r="AI34" s="30"/>
      <c r="AJ34" s="30"/>
      <c r="AK34" s="30"/>
      <c r="AL34" s="30"/>
      <c r="AM34" s="30"/>
      <c r="AN34" s="30"/>
    </row>
    <row r="35" spans="2:21" ht="12.75">
      <c r="B35" s="53" t="s">
        <v>25</v>
      </c>
      <c r="C35" s="34"/>
      <c r="D35" s="34"/>
      <c r="E35" s="34"/>
      <c r="F35" s="34"/>
      <c r="G35" s="34"/>
      <c r="H35" s="35"/>
      <c r="I35" s="58"/>
      <c r="J35" s="58"/>
      <c r="K35" s="58"/>
      <c r="L35" s="58"/>
      <c r="M35" s="58"/>
      <c r="N35" s="58"/>
      <c r="O35" s="58"/>
      <c r="P35" s="35"/>
      <c r="Q35" s="58"/>
      <c r="R35" s="58"/>
      <c r="S35" s="58"/>
      <c r="T35" s="8"/>
      <c r="U35" s="8"/>
    </row>
    <row r="36" spans="8:21" ht="12.75"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8:21" ht="12.75"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spans="8:21" ht="12.75"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</row>
    <row r="39" spans="8:21" ht="12.75"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</row>
    <row r="40" spans="8:40" ht="12.75"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1"/>
      <c r="W40" s="1"/>
      <c r="AH40" s="1"/>
      <c r="AI40" s="1"/>
      <c r="AJ40" s="1"/>
      <c r="AK40" s="1"/>
      <c r="AL40" s="1"/>
      <c r="AM40" s="1"/>
      <c r="AN40" s="1"/>
    </row>
    <row r="41" spans="8:40" ht="12.75"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1"/>
      <c r="W41" s="1"/>
      <c r="AH41" s="1"/>
      <c r="AI41" s="1"/>
      <c r="AJ41" s="1"/>
      <c r="AK41" s="1"/>
      <c r="AL41" s="1"/>
      <c r="AM41" s="1"/>
      <c r="AN41" s="1"/>
    </row>
    <row r="42" spans="8:40" ht="12.75"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1"/>
      <c r="W42" s="1"/>
      <c r="AH42" s="1"/>
      <c r="AI42" s="1"/>
      <c r="AJ42" s="1"/>
      <c r="AK42" s="1"/>
      <c r="AL42" s="1"/>
      <c r="AM42" s="1"/>
      <c r="AN42" s="1"/>
    </row>
    <row r="43" spans="8:40" ht="12.75"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1"/>
      <c r="W43" s="1"/>
      <c r="AH43" s="1"/>
      <c r="AI43" s="1"/>
      <c r="AJ43" s="1"/>
      <c r="AK43" s="1"/>
      <c r="AL43" s="1"/>
      <c r="AM43" s="1"/>
      <c r="AN43" s="1"/>
    </row>
    <row r="44" spans="8:40" ht="12.75">
      <c r="H44" s="2"/>
      <c r="I44" s="2"/>
      <c r="J44" s="2"/>
      <c r="K44" s="2"/>
      <c r="L44" s="2"/>
      <c r="M44" s="2"/>
      <c r="N44" s="2"/>
      <c r="O44" s="2"/>
      <c r="P44" s="3"/>
      <c r="Q44" s="2"/>
      <c r="R44" s="2"/>
      <c r="S44" s="2"/>
      <c r="T44" s="2"/>
      <c r="U44" s="2"/>
      <c r="V44" s="1"/>
      <c r="W44" s="1"/>
      <c r="AH44" s="1"/>
      <c r="AI44" s="1"/>
      <c r="AJ44" s="1"/>
      <c r="AK44" s="1"/>
      <c r="AL44" s="1"/>
      <c r="AM44" s="1"/>
      <c r="AN44" s="1"/>
    </row>
    <row r="61" spans="2:40" ht="12.75">
      <c r="B61" s="49"/>
      <c r="V61" s="1"/>
      <c r="W61" s="1"/>
      <c r="AH61" s="1"/>
      <c r="AI61" s="1"/>
      <c r="AJ61" s="1"/>
      <c r="AK61" s="1"/>
      <c r="AL61" s="1"/>
      <c r="AM61" s="1"/>
      <c r="AN61" s="1"/>
    </row>
    <row r="62" spans="2:40" ht="12.75">
      <c r="B62" s="49"/>
      <c r="V62" s="1"/>
      <c r="W62" s="1"/>
      <c r="AH62" s="1"/>
      <c r="AI62" s="1"/>
      <c r="AJ62" s="1"/>
      <c r="AK62" s="1"/>
      <c r="AL62" s="1"/>
      <c r="AM62" s="1"/>
      <c r="AN62" s="1"/>
    </row>
    <row r="63" spans="2:40" ht="12.75">
      <c r="B63" s="49"/>
      <c r="V63" s="1"/>
      <c r="W63" s="1"/>
      <c r="AH63" s="1"/>
      <c r="AI63" s="1"/>
      <c r="AJ63" s="1"/>
      <c r="AK63" s="1"/>
      <c r="AL63" s="1"/>
      <c r="AM63" s="1"/>
      <c r="AN63" s="1"/>
    </row>
    <row r="64" spans="2:40" ht="12.75">
      <c r="B64" s="49"/>
      <c r="V64" s="1"/>
      <c r="W64" s="1"/>
      <c r="AH64" s="1"/>
      <c r="AI64" s="1"/>
      <c r="AJ64" s="1"/>
      <c r="AK64" s="1"/>
      <c r="AL64" s="1"/>
      <c r="AM64" s="1"/>
      <c r="AN64" s="1"/>
    </row>
    <row r="65" spans="2:40" ht="12.75">
      <c r="B65" s="49"/>
      <c r="V65" s="1"/>
      <c r="W65" s="1"/>
      <c r="AH65" s="1"/>
      <c r="AI65" s="1"/>
      <c r="AJ65" s="1"/>
      <c r="AK65" s="1"/>
      <c r="AL65" s="1"/>
      <c r="AM65" s="1"/>
      <c r="AN65" s="1"/>
    </row>
    <row r="66" spans="2:40" ht="12.75" customHeight="1">
      <c r="B66" s="91" t="s">
        <v>13</v>
      </c>
      <c r="C66" s="92">
        <v>7.41965</v>
      </c>
      <c r="D66" s="28"/>
      <c r="E66" s="28"/>
      <c r="V66" s="1"/>
      <c r="W66" s="1"/>
      <c r="AH66" s="1"/>
      <c r="AI66" s="1"/>
      <c r="AJ66" s="1"/>
      <c r="AK66" s="1"/>
      <c r="AL66" s="1"/>
      <c r="AM66" s="1"/>
      <c r="AN66" s="1"/>
    </row>
    <row r="67" spans="2:40" ht="12.75" customHeight="1">
      <c r="B67" s="91" t="s">
        <v>14</v>
      </c>
      <c r="C67" s="92">
        <v>0.778813</v>
      </c>
      <c r="D67" s="28"/>
      <c r="E67" s="28"/>
      <c r="V67" s="1"/>
      <c r="W67" s="1"/>
      <c r="AH67" s="1"/>
      <c r="AI67" s="1"/>
      <c r="AJ67" s="1"/>
      <c r="AK67" s="1"/>
      <c r="AL67" s="1"/>
      <c r="AM67" s="1"/>
      <c r="AN67" s="1"/>
    </row>
    <row r="68" spans="2:40" ht="12.75" customHeight="1">
      <c r="B68" s="93" t="s">
        <v>0</v>
      </c>
      <c r="C68" s="94">
        <v>0.007946</v>
      </c>
      <c r="D68" s="95">
        <v>62.74</v>
      </c>
      <c r="E68" s="95">
        <v>82.39</v>
      </c>
      <c r="V68" s="1"/>
      <c r="W68" s="1"/>
      <c r="AH68" s="1"/>
      <c r="AI68" s="1"/>
      <c r="AJ68" s="1"/>
      <c r="AK68" s="1"/>
      <c r="AL68" s="1"/>
      <c r="AM68" s="1"/>
      <c r="AN68" s="1"/>
    </row>
    <row r="69" spans="2:40" ht="12.75" customHeight="1">
      <c r="B69" s="93" t="s">
        <v>15</v>
      </c>
      <c r="C69" s="94">
        <v>0</v>
      </c>
      <c r="D69" s="29"/>
      <c r="E69" s="28"/>
      <c r="V69" s="1"/>
      <c r="W69" s="1"/>
      <c r="AH69" s="1"/>
      <c r="AI69" s="1"/>
      <c r="AJ69" s="1"/>
      <c r="AK69" s="1"/>
      <c r="AL69" s="1"/>
      <c r="AM69" s="1"/>
      <c r="AN69" s="1"/>
    </row>
    <row r="70" spans="2:40" ht="12.75" customHeight="1">
      <c r="B70" s="93" t="s">
        <v>16</v>
      </c>
      <c r="C70" s="94">
        <v>0</v>
      </c>
      <c r="D70" s="29"/>
      <c r="E70" s="28"/>
      <c r="V70" s="1"/>
      <c r="W70" s="1"/>
      <c r="AH70" s="1"/>
      <c r="AI70" s="1"/>
      <c r="AJ70" s="1"/>
      <c r="AK70" s="1"/>
      <c r="AL70" s="1"/>
      <c r="AM70" s="1"/>
      <c r="AN70" s="1"/>
    </row>
    <row r="71" spans="2:40" ht="12.75" customHeight="1">
      <c r="B71" s="49"/>
      <c r="V71" s="1"/>
      <c r="W71" s="1"/>
      <c r="AH71" s="1"/>
      <c r="AI71" s="1"/>
      <c r="AJ71" s="1"/>
      <c r="AK71" s="1"/>
      <c r="AL71" s="1"/>
      <c r="AM71" s="1"/>
      <c r="AN71" s="1"/>
    </row>
    <row r="72" spans="2:40" ht="12.75" customHeight="1">
      <c r="B72" s="93" t="s">
        <v>17</v>
      </c>
      <c r="C72" s="95">
        <v>67.89</v>
      </c>
      <c r="D72" s="95">
        <v>58.47</v>
      </c>
      <c r="E72" s="95">
        <v>62.85</v>
      </c>
      <c r="F72" s="95">
        <v>58.769999999999996</v>
      </c>
      <c r="G72" s="95">
        <v>75.16</v>
      </c>
      <c r="H72" s="95">
        <v>85.10000000000001</v>
      </c>
      <c r="V72" s="1"/>
      <c r="W72" s="1"/>
      <c r="AH72" s="1"/>
      <c r="AI72" s="1"/>
      <c r="AJ72" s="1"/>
      <c r="AK72" s="1"/>
      <c r="AL72" s="1"/>
      <c r="AM72" s="1"/>
      <c r="AN72" s="1"/>
    </row>
    <row r="73" spans="2:40" ht="12.75" customHeight="1">
      <c r="B73" s="93"/>
      <c r="C73" s="95">
        <v>473.45</v>
      </c>
      <c r="D73" s="95">
        <v>419.22</v>
      </c>
      <c r="E73" s="95">
        <v>423.38000000000005</v>
      </c>
      <c r="F73" s="95">
        <v>403.08</v>
      </c>
      <c r="G73" s="95">
        <v>499.97</v>
      </c>
      <c r="H73" s="95">
        <v>542.6399999999999</v>
      </c>
      <c r="V73" s="1"/>
      <c r="W73" s="1"/>
      <c r="AH73" s="1"/>
      <c r="AI73" s="1"/>
      <c r="AJ73" s="1"/>
      <c r="AK73" s="1"/>
      <c r="AL73" s="1"/>
      <c r="AM73" s="1"/>
      <c r="AN73" s="1"/>
    </row>
    <row r="74" spans="2:40" ht="12.75" customHeight="1">
      <c r="B74" s="93"/>
      <c r="C74" s="95">
        <v>1063.97</v>
      </c>
      <c r="D74" s="95">
        <v>915.22</v>
      </c>
      <c r="E74" s="95">
        <v>962.3299999999999</v>
      </c>
      <c r="F74" s="95">
        <v>908.6499999999999</v>
      </c>
      <c r="G74" s="95">
        <v>1196.19</v>
      </c>
      <c r="H74" s="95">
        <v>1379.47</v>
      </c>
      <c r="V74" s="1"/>
      <c r="W74" s="1"/>
      <c r="AH74" s="1"/>
      <c r="AI74" s="1"/>
      <c r="AJ74" s="1"/>
      <c r="AK74" s="1"/>
      <c r="AL74" s="1"/>
      <c r="AM74" s="1"/>
      <c r="AN74" s="1"/>
    </row>
    <row r="75" spans="2:40" ht="12.75" customHeight="1">
      <c r="B75" s="93" t="s">
        <v>18</v>
      </c>
      <c r="C75" s="94">
        <v>0.07943800000000001</v>
      </c>
      <c r="D75" s="94">
        <v>0.060161</v>
      </c>
      <c r="E75" s="94">
        <v>0.083191</v>
      </c>
      <c r="F75" s="94">
        <v>0.10343999999999999</v>
      </c>
      <c r="G75" s="94">
        <v>0.14357699999999998</v>
      </c>
      <c r="H75" s="94">
        <v>0.19475699999999999</v>
      </c>
      <c r="V75" s="1"/>
      <c r="W75" s="1"/>
      <c r="AH75" s="1"/>
      <c r="AI75" s="1"/>
      <c r="AJ75" s="1"/>
      <c r="AK75" s="1"/>
      <c r="AL75" s="1"/>
      <c r="AM75" s="1"/>
      <c r="AN75" s="1"/>
    </row>
    <row r="76" spans="2:40" ht="12.75" customHeight="1">
      <c r="B76" s="48"/>
      <c r="C76" s="94">
        <v>0.07270800000000001</v>
      </c>
      <c r="D76" s="94">
        <v>0.055064</v>
      </c>
      <c r="E76" s="94">
        <v>0.076143</v>
      </c>
      <c r="F76" s="94">
        <v>0.09467700000000001</v>
      </c>
      <c r="G76" s="94">
        <v>0.131412</v>
      </c>
      <c r="H76" s="94">
        <v>0.17825600000000003</v>
      </c>
      <c r="V76" s="1"/>
      <c r="W76" s="1"/>
      <c r="AH76" s="1"/>
      <c r="AI76" s="1"/>
      <c r="AJ76" s="1"/>
      <c r="AK76" s="1"/>
      <c r="AL76" s="1"/>
      <c r="AM76" s="1"/>
      <c r="AN76" s="1"/>
    </row>
    <row r="77" spans="2:40" ht="12.75" customHeight="1">
      <c r="B77" s="48"/>
      <c r="C77" s="94">
        <v>0.073014</v>
      </c>
      <c r="D77" s="94">
        <v>0.055296000000000005</v>
      </c>
      <c r="E77" s="94">
        <v>0.076463</v>
      </c>
      <c r="F77" s="94">
        <v>0.095075</v>
      </c>
      <c r="G77" s="94">
        <v>0.131965</v>
      </c>
      <c r="H77" s="94">
        <v>0.179006</v>
      </c>
      <c r="V77" s="1"/>
      <c r="W77" s="1"/>
      <c r="AH77" s="1"/>
      <c r="AI77" s="1"/>
      <c r="AJ77" s="1"/>
      <c r="AK77" s="1"/>
      <c r="AL77" s="1"/>
      <c r="AM77" s="1"/>
      <c r="AN77" s="1"/>
    </row>
    <row r="78" spans="2:40" ht="12.75" customHeight="1">
      <c r="B78" s="48"/>
      <c r="C78" s="94">
        <v>0.054557</v>
      </c>
      <c r="D78" s="94">
        <v>0.041317000000000006</v>
      </c>
      <c r="E78" s="94">
        <v>0.057134</v>
      </c>
      <c r="F78" s="94">
        <v>0.07104099999999999</v>
      </c>
      <c r="G78" s="94">
        <v>0.098605</v>
      </c>
      <c r="H78" s="94">
        <v>0.133755</v>
      </c>
      <c r="V78" s="1"/>
      <c r="W78" s="1"/>
      <c r="AH78" s="1"/>
      <c r="AI78" s="1"/>
      <c r="AJ78" s="1"/>
      <c r="AK78" s="1"/>
      <c r="AL78" s="1"/>
      <c r="AM78" s="1"/>
      <c r="AN78" s="1"/>
    </row>
    <row r="79" spans="2:40" ht="12.75" customHeight="1">
      <c r="B79" s="48"/>
      <c r="C79" s="94">
        <v>0.027635</v>
      </c>
      <c r="D79" s="94">
        <v>0.020929000000000003</v>
      </c>
      <c r="E79" s="94">
        <v>0.028940999999999998</v>
      </c>
      <c r="F79" s="94">
        <v>0.035985</v>
      </c>
      <c r="G79" s="94">
        <v>0.049948</v>
      </c>
      <c r="H79" s="94">
        <v>0.06775199999999999</v>
      </c>
      <c r="V79" s="1"/>
      <c r="W79" s="1"/>
      <c r="AH79" s="1"/>
      <c r="AI79" s="1"/>
      <c r="AJ79" s="1"/>
      <c r="AK79" s="1"/>
      <c r="AL79" s="1"/>
      <c r="AM79" s="1"/>
      <c r="AN79" s="1"/>
    </row>
    <row r="80" spans="2:40" ht="12.75" customHeight="1">
      <c r="B80" s="48"/>
      <c r="C80" s="94">
        <v>0.013563</v>
      </c>
      <c r="D80" s="94">
        <v>0.010270999999999999</v>
      </c>
      <c r="E80" s="94">
        <v>0.014202999999999999</v>
      </c>
      <c r="F80" s="94">
        <v>0.017661</v>
      </c>
      <c r="G80" s="94">
        <v>0.024512999999999997</v>
      </c>
      <c r="H80" s="94">
        <v>0.033251</v>
      </c>
      <c r="V80" s="1"/>
      <c r="W80" s="1"/>
      <c r="AH80" s="1"/>
      <c r="AI80" s="1"/>
      <c r="AJ80" s="1"/>
      <c r="AK80" s="1"/>
      <c r="AL80" s="1"/>
      <c r="AM80" s="1"/>
      <c r="AN80" s="1"/>
    </row>
    <row r="81" spans="2:40" ht="12.75" customHeight="1">
      <c r="B81" s="48"/>
      <c r="C81" s="94">
        <v>0.0037730000000000003</v>
      </c>
      <c r="D81" s="94">
        <v>0.002857</v>
      </c>
      <c r="E81" s="94">
        <v>0.003951</v>
      </c>
      <c r="F81" s="94">
        <v>0.004913</v>
      </c>
      <c r="G81" s="94">
        <v>0.0068189999999999995</v>
      </c>
      <c r="H81" s="94">
        <v>0.009250000000000001</v>
      </c>
      <c r="V81" s="1"/>
      <c r="W81" s="1"/>
      <c r="AH81" s="1"/>
      <c r="AI81" s="1"/>
      <c r="AJ81" s="1"/>
      <c r="AK81" s="1"/>
      <c r="AL81" s="1"/>
      <c r="AM81" s="1"/>
      <c r="AN81" s="1"/>
    </row>
    <row r="82" spans="2:40" ht="12.75" customHeight="1">
      <c r="B82" s="91" t="s">
        <v>6</v>
      </c>
      <c r="C82" s="92">
        <v>1.086756</v>
      </c>
      <c r="D82" s="92">
        <v>1.086756</v>
      </c>
      <c r="E82" s="92">
        <v>1.086756</v>
      </c>
      <c r="F82" s="92">
        <v>1.086756</v>
      </c>
      <c r="G82" s="92">
        <v>1.086756</v>
      </c>
      <c r="H82" s="92">
        <v>1.086756</v>
      </c>
      <c r="V82" s="1"/>
      <c r="W82" s="1"/>
      <c r="AH82" s="1"/>
      <c r="AI82" s="1"/>
      <c r="AJ82" s="1"/>
      <c r="AK82" s="1"/>
      <c r="AL82" s="1"/>
      <c r="AM82" s="1"/>
      <c r="AN82" s="1"/>
    </row>
    <row r="83" spans="2:40" ht="12.75" customHeight="1">
      <c r="B83" s="93" t="s">
        <v>5</v>
      </c>
      <c r="C83" s="94">
        <v>0.001186</v>
      </c>
      <c r="D83" s="28">
        <v>0.0006</v>
      </c>
      <c r="V83" s="1"/>
      <c r="W83" s="1"/>
      <c r="AH83" s="1"/>
      <c r="AI83" s="1"/>
      <c r="AJ83" s="1"/>
      <c r="AK83" s="1"/>
      <c r="AL83" s="1"/>
      <c r="AM83" s="1"/>
      <c r="AN83" s="1"/>
    </row>
    <row r="84" spans="2:40" ht="12.75" customHeight="1">
      <c r="B84" s="93" t="s">
        <v>1</v>
      </c>
      <c r="C84" s="94">
        <v>0.000339</v>
      </c>
      <c r="D84" s="94">
        <v>0.000171</v>
      </c>
      <c r="V84" s="1"/>
      <c r="W84" s="1"/>
      <c r="AH84" s="1"/>
      <c r="AI84" s="1"/>
      <c r="AJ84" s="1"/>
      <c r="AK84" s="1"/>
      <c r="AL84" s="1"/>
      <c r="AM84" s="1"/>
      <c r="AN84" s="1"/>
    </row>
    <row r="85" spans="2:40" ht="12.75" customHeight="1">
      <c r="B85" s="93" t="s">
        <v>27</v>
      </c>
      <c r="C85" s="94">
        <v>-0.01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V85" s="1"/>
      <c r="W85" s="1"/>
      <c r="AH85" s="1"/>
      <c r="AI85" s="1"/>
      <c r="AJ85" s="1"/>
      <c r="AK85" s="1"/>
      <c r="AL85" s="1"/>
      <c r="AM85" s="1"/>
      <c r="AN85" s="1"/>
    </row>
    <row r="86" spans="2:40" ht="12.75" customHeight="1">
      <c r="B86" s="93" t="s">
        <v>28</v>
      </c>
      <c r="C86" s="94">
        <v>0.07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V86" s="1"/>
      <c r="W86" s="1"/>
      <c r="AH86" s="1"/>
      <c r="AI86" s="1"/>
      <c r="AJ86" s="1"/>
      <c r="AK86" s="1"/>
      <c r="AL86" s="1"/>
      <c r="AM86" s="1"/>
      <c r="AN86" s="1"/>
    </row>
    <row r="87" spans="2:40" ht="12.75" customHeight="1">
      <c r="B87" s="49"/>
      <c r="V87" s="1"/>
      <c r="W87" s="1"/>
      <c r="AH87" s="1"/>
      <c r="AI87" s="1"/>
      <c r="AJ87" s="1"/>
      <c r="AK87" s="1"/>
      <c r="AL87" s="1"/>
      <c r="AM87" s="1"/>
      <c r="AN87" s="1"/>
    </row>
    <row r="88" spans="2:40" ht="12.75" customHeight="1">
      <c r="B88" s="93" t="s">
        <v>3</v>
      </c>
      <c r="C88" s="94">
        <v>0.001336</v>
      </c>
      <c r="D88" s="28">
        <v>0.000624</v>
      </c>
      <c r="V88" s="1"/>
      <c r="W88" s="1"/>
      <c r="AH88" s="1"/>
      <c r="AI88" s="1"/>
      <c r="AJ88" s="1"/>
      <c r="AK88" s="1"/>
      <c r="AL88" s="1"/>
      <c r="AM88" s="1"/>
      <c r="AN88" s="1"/>
    </row>
    <row r="89" spans="2:40" ht="12.75" customHeight="1">
      <c r="B89" s="93" t="s">
        <v>4</v>
      </c>
      <c r="C89" s="94">
        <v>0.02479</v>
      </c>
      <c r="D89" s="94">
        <v>0.013169</v>
      </c>
      <c r="V89" s="1"/>
      <c r="W89" s="1"/>
      <c r="AH89" s="1"/>
      <c r="AI89" s="1"/>
      <c r="AJ89" s="1"/>
      <c r="AK89" s="1"/>
      <c r="AL89" s="1"/>
      <c r="AM89" s="1"/>
      <c r="AN89" s="1"/>
    </row>
    <row r="90" spans="2:40" ht="12.75" customHeight="1">
      <c r="B90" s="93" t="s">
        <v>2</v>
      </c>
      <c r="C90" s="94">
        <v>0.0462</v>
      </c>
      <c r="D90" s="95">
        <v>-26.13</v>
      </c>
      <c r="E90" s="94">
        <v>0.00222</v>
      </c>
      <c r="V90" s="1"/>
      <c r="W90" s="1"/>
      <c r="AH90" s="1"/>
      <c r="AI90" s="1"/>
      <c r="AJ90" s="1"/>
      <c r="AK90" s="1"/>
      <c r="AL90" s="1"/>
      <c r="AM90" s="1"/>
      <c r="AN90" s="1"/>
    </row>
    <row r="91" spans="2:40" ht="12.75" customHeight="1">
      <c r="B91" s="48"/>
      <c r="C91" s="94">
        <v>0.0273</v>
      </c>
      <c r="D91" s="28"/>
      <c r="E91" s="94">
        <v>0.00222</v>
      </c>
      <c r="V91" s="1"/>
      <c r="W91" s="1"/>
      <c r="AH91" s="1"/>
      <c r="AI91" s="1"/>
      <c r="AJ91" s="1"/>
      <c r="AK91" s="1"/>
      <c r="AL91" s="1"/>
      <c r="AM91" s="1"/>
      <c r="AN91" s="1"/>
    </row>
    <row r="92" spans="2:40" ht="12.75" customHeight="1">
      <c r="B92" s="48"/>
      <c r="C92" s="94">
        <v>0.0221</v>
      </c>
      <c r="D92" s="28"/>
      <c r="E92" s="94">
        <v>0.00222</v>
      </c>
      <c r="V92" s="1"/>
      <c r="W92" s="1"/>
      <c r="AH92" s="1"/>
      <c r="AI92" s="1"/>
      <c r="AJ92" s="1"/>
      <c r="AK92" s="1"/>
      <c r="AL92" s="1"/>
      <c r="AM92" s="1"/>
      <c r="AN92" s="1"/>
    </row>
    <row r="93" spans="2:40" ht="12.75" customHeight="1">
      <c r="B93" s="48"/>
      <c r="C93" s="94">
        <v>0.0158</v>
      </c>
      <c r="D93" s="28"/>
      <c r="E93" s="94">
        <v>0.00222</v>
      </c>
      <c r="V93" s="1"/>
      <c r="W93" s="1"/>
      <c r="AH93" s="1"/>
      <c r="AI93" s="1"/>
      <c r="AJ93" s="1"/>
      <c r="AK93" s="1"/>
      <c r="AL93" s="1"/>
      <c r="AM93" s="1"/>
      <c r="AN93" s="1"/>
    </row>
    <row r="94" spans="2:40" ht="12.75" customHeight="1">
      <c r="B94" s="48"/>
      <c r="C94" s="94">
        <v>0.0066</v>
      </c>
      <c r="D94" s="28"/>
      <c r="E94" s="94">
        <v>0.00222</v>
      </c>
      <c r="V94" s="1"/>
      <c r="W94" s="1"/>
      <c r="AH94" s="1"/>
      <c r="AI94" s="1"/>
      <c r="AJ94" s="1"/>
      <c r="AK94" s="1"/>
      <c r="AL94" s="1"/>
      <c r="AM94" s="1"/>
      <c r="AN94" s="1"/>
    </row>
    <row r="95" spans="2:40" ht="12.75">
      <c r="B95" s="93" t="s">
        <v>19</v>
      </c>
      <c r="C95" s="94">
        <v>0.001482</v>
      </c>
      <c r="V95" s="1"/>
      <c r="W95" s="1"/>
      <c r="AH95" s="1"/>
      <c r="AI95" s="1"/>
      <c r="AJ95" s="1"/>
      <c r="AK95" s="1"/>
      <c r="AL95" s="1"/>
      <c r="AM95" s="1"/>
      <c r="AN95" s="1"/>
    </row>
  </sheetData>
  <mergeCells count="40">
    <mergeCell ref="R16:S19"/>
    <mergeCell ref="AH16:AI19"/>
    <mergeCell ref="B7:U7"/>
    <mergeCell ref="M22:M27"/>
    <mergeCell ref="Q31:Q33"/>
    <mergeCell ref="R31:R33"/>
    <mergeCell ref="H18:H20"/>
    <mergeCell ref="P18:P20"/>
    <mergeCell ref="I22:I29"/>
    <mergeCell ref="N22:N29"/>
    <mergeCell ref="O22:O29"/>
    <mergeCell ref="K22:K29"/>
    <mergeCell ref="U18:U20"/>
    <mergeCell ref="H22:H29"/>
    <mergeCell ref="T22:T29"/>
    <mergeCell ref="L28:L29"/>
    <mergeCell ref="M28:M29"/>
    <mergeCell ref="Q28:Q29"/>
    <mergeCell ref="Q22:Q27"/>
    <mergeCell ref="L22:L27"/>
    <mergeCell ref="C22:C29"/>
    <mergeCell ref="D22:D29"/>
    <mergeCell ref="E22:E29"/>
    <mergeCell ref="F22:F29"/>
    <mergeCell ref="G22:G29"/>
    <mergeCell ref="U31:U33"/>
    <mergeCell ref="C34:U34"/>
    <mergeCell ref="L31:L33"/>
    <mergeCell ref="M31:M33"/>
    <mergeCell ref="N31:N33"/>
    <mergeCell ref="O31:O33"/>
    <mergeCell ref="J31:J33"/>
    <mergeCell ref="K31:K33"/>
    <mergeCell ref="E31:E33"/>
    <mergeCell ref="F31:F33"/>
    <mergeCell ref="G31:G33"/>
    <mergeCell ref="H31:H33"/>
    <mergeCell ref="T31:T33"/>
    <mergeCell ref="C31:C33"/>
    <mergeCell ref="D31:D33"/>
  </mergeCells>
  <hyperlinks>
    <hyperlink ref="AM5" r:id="rId1" display=" periodi precedenti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="80" zoomScaleNormal="80" workbookViewId="0" topLeftCell="A1">
      <pane ySplit="1" topLeftCell="A2" activePane="bottomLeft" state="frozen"/>
      <selection pane="bottomLeft" activeCell="A9" sqref="A9"/>
    </sheetView>
  </sheetViews>
  <sheetFormatPr defaultColWidth="9.140625" defaultRowHeight="12.75"/>
  <cols>
    <col min="1" max="1" width="46.57421875" style="106" bestFit="1" customWidth="1"/>
    <col min="2" max="2" width="18.140625" style="106" bestFit="1" customWidth="1"/>
    <col min="3" max="3" width="15.28125" style="106" bestFit="1" customWidth="1"/>
    <col min="4" max="4" width="30.57421875" style="106" bestFit="1" customWidth="1"/>
    <col min="5" max="5" width="15.7109375" style="106" bestFit="1" customWidth="1"/>
    <col min="6" max="16384" width="9.140625" style="106" customWidth="1"/>
  </cols>
  <sheetData>
    <row r="1" spans="1:5" s="104" customFormat="1" ht="15.75">
      <c r="A1" s="101" t="s">
        <v>50</v>
      </c>
      <c r="B1" s="102" t="s">
        <v>51</v>
      </c>
      <c r="C1" s="103" t="s">
        <v>52</v>
      </c>
      <c r="D1" s="102" t="s">
        <v>53</v>
      </c>
      <c r="E1" s="102" t="s">
        <v>54</v>
      </c>
    </row>
    <row r="2" spans="1:5" ht="12.75">
      <c r="A2" s="105" t="s">
        <v>55</v>
      </c>
      <c r="B2" s="106">
        <v>34622300</v>
      </c>
      <c r="C2" s="107">
        <v>0.039559800000000006</v>
      </c>
      <c r="D2" s="108" t="s">
        <v>56</v>
      </c>
      <c r="E2" s="109" t="s">
        <v>57</v>
      </c>
    </row>
    <row r="3" spans="1:5" ht="12.75">
      <c r="A3" s="105" t="s">
        <v>58</v>
      </c>
      <c r="B3" s="106">
        <v>34622300</v>
      </c>
      <c r="C3" s="107">
        <v>0.039559800000000006</v>
      </c>
      <c r="D3" s="108" t="s">
        <v>56</v>
      </c>
      <c r="E3" s="109" t="s">
        <v>57</v>
      </c>
    </row>
    <row r="4" spans="1:5" ht="12.75">
      <c r="A4" s="105" t="s">
        <v>59</v>
      </c>
      <c r="B4" s="106">
        <v>34622300</v>
      </c>
      <c r="C4" s="107">
        <v>0.039559800000000006</v>
      </c>
      <c r="D4" s="108" t="s">
        <v>56</v>
      </c>
      <c r="E4" s="109" t="s">
        <v>57</v>
      </c>
    </row>
    <row r="5" spans="1:5" ht="12.75">
      <c r="A5" s="105" t="s">
        <v>60</v>
      </c>
      <c r="B5" s="106">
        <v>34622300</v>
      </c>
      <c r="C5" s="107">
        <v>0.039559800000000006</v>
      </c>
      <c r="D5" s="108" t="s">
        <v>56</v>
      </c>
      <c r="E5" s="109" t="s">
        <v>57</v>
      </c>
    </row>
    <row r="6" spans="1:5" ht="12.75">
      <c r="A6" s="105" t="s">
        <v>61</v>
      </c>
      <c r="B6" s="106">
        <v>34622300</v>
      </c>
      <c r="C6" s="107">
        <v>0.039559800000000006</v>
      </c>
      <c r="D6" s="108" t="s">
        <v>56</v>
      </c>
      <c r="E6" s="109" t="s">
        <v>57</v>
      </c>
    </row>
    <row r="7" spans="1:5" ht="12.75">
      <c r="A7" s="105" t="s">
        <v>62</v>
      </c>
      <c r="B7" s="106">
        <v>34622300</v>
      </c>
      <c r="C7" s="107">
        <v>0.039559800000000006</v>
      </c>
      <c r="D7" s="108" t="s">
        <v>56</v>
      </c>
      <c r="E7" s="109" t="s">
        <v>57</v>
      </c>
    </row>
    <row r="8" spans="1:5" ht="12.75">
      <c r="A8" s="110" t="s">
        <v>63</v>
      </c>
      <c r="B8" s="106">
        <v>34622300</v>
      </c>
      <c r="C8" s="107">
        <v>0.039559800000000006</v>
      </c>
      <c r="D8" s="108" t="s">
        <v>56</v>
      </c>
      <c r="E8" s="109" t="s">
        <v>57</v>
      </c>
    </row>
    <row r="9" spans="1:5" ht="12.75">
      <c r="A9" s="110" t="s">
        <v>64</v>
      </c>
      <c r="B9" s="106">
        <v>34622300</v>
      </c>
      <c r="C9" s="107">
        <v>0.039559800000000006</v>
      </c>
      <c r="D9" s="108" t="s">
        <v>56</v>
      </c>
      <c r="E9" s="109" t="s">
        <v>57</v>
      </c>
    </row>
    <row r="10" spans="1:5" ht="12.75">
      <c r="A10" s="110" t="s">
        <v>65</v>
      </c>
      <c r="B10" s="106">
        <v>34622300</v>
      </c>
      <c r="C10" s="107">
        <v>0.039559800000000006</v>
      </c>
      <c r="D10" s="108" t="s">
        <v>56</v>
      </c>
      <c r="E10" s="109" t="s">
        <v>57</v>
      </c>
    </row>
    <row r="11" spans="1:5" ht="12.75">
      <c r="A11" s="110" t="s">
        <v>66</v>
      </c>
      <c r="B11" s="106">
        <v>34622300</v>
      </c>
      <c r="C11" s="107">
        <v>0.039559800000000006</v>
      </c>
      <c r="D11" s="108" t="s">
        <v>56</v>
      </c>
      <c r="E11" s="109" t="s">
        <v>57</v>
      </c>
    </row>
    <row r="12" spans="1:5" ht="12.75">
      <c r="A12" s="110" t="s">
        <v>67</v>
      </c>
      <c r="B12" s="106">
        <v>34622300</v>
      </c>
      <c r="C12" s="107">
        <v>0.039559800000000006</v>
      </c>
      <c r="D12" s="108" t="s">
        <v>56</v>
      </c>
      <c r="E12" s="109" t="s">
        <v>57</v>
      </c>
    </row>
    <row r="13" spans="1:5" ht="12.75">
      <c r="A13" s="110" t="s">
        <v>68</v>
      </c>
      <c r="B13" s="106">
        <v>34622300</v>
      </c>
      <c r="C13" s="107">
        <v>0.039559800000000006</v>
      </c>
      <c r="D13" s="108" t="s">
        <v>56</v>
      </c>
      <c r="E13" s="109" t="s">
        <v>57</v>
      </c>
    </row>
    <row r="14" spans="1:5" ht="12.75">
      <c r="A14" s="110" t="s">
        <v>69</v>
      </c>
      <c r="B14" s="106">
        <v>34613901</v>
      </c>
      <c r="C14" s="107">
        <v>0.0388717</v>
      </c>
      <c r="D14" s="108" t="s">
        <v>56</v>
      </c>
      <c r="E14" s="111" t="s">
        <v>70</v>
      </c>
    </row>
    <row r="15" spans="1:5" ht="12.75">
      <c r="A15" s="110" t="s">
        <v>71</v>
      </c>
      <c r="B15" s="106">
        <v>34620600</v>
      </c>
      <c r="C15" s="107">
        <v>0.0394821</v>
      </c>
      <c r="D15" s="108" t="s">
        <v>56</v>
      </c>
      <c r="E15" s="111" t="s">
        <v>57</v>
      </c>
    </row>
    <row r="16" spans="1:5" ht="12.75">
      <c r="A16" s="110" t="s">
        <v>72</v>
      </c>
      <c r="B16" s="106">
        <v>34620600</v>
      </c>
      <c r="C16" s="107">
        <v>0.0394821</v>
      </c>
      <c r="D16" s="108" t="s">
        <v>56</v>
      </c>
      <c r="E16" s="111" t="s">
        <v>57</v>
      </c>
    </row>
    <row r="17" spans="1:5" ht="12.75">
      <c r="A17" s="110" t="s">
        <v>73</v>
      </c>
      <c r="B17" s="106">
        <v>34621300</v>
      </c>
      <c r="C17" s="107">
        <v>0.039524899999999995</v>
      </c>
      <c r="D17" s="108" t="s">
        <v>56</v>
      </c>
      <c r="E17" s="111" t="s">
        <v>57</v>
      </c>
    </row>
    <row r="18" spans="1:5" ht="12.75">
      <c r="A18" s="110" t="s">
        <v>74</v>
      </c>
      <c r="B18" s="106">
        <v>34621300</v>
      </c>
      <c r="C18" s="107">
        <v>0.039524899999999995</v>
      </c>
      <c r="D18" s="108" t="s">
        <v>56</v>
      </c>
      <c r="E18" s="111" t="s">
        <v>57</v>
      </c>
    </row>
    <row r="19" spans="1:5" ht="12.75">
      <c r="A19" s="110" t="s">
        <v>75</v>
      </c>
      <c r="B19" s="106">
        <v>34621300</v>
      </c>
      <c r="C19" s="107">
        <v>0.039524899999999995</v>
      </c>
      <c r="D19" s="108" t="s">
        <v>56</v>
      </c>
      <c r="E19" s="111" t="s">
        <v>57</v>
      </c>
    </row>
    <row r="20" spans="1:5" ht="12.75">
      <c r="A20" s="110" t="s">
        <v>76</v>
      </c>
      <c r="B20" s="106">
        <v>34624101</v>
      </c>
      <c r="C20" s="107">
        <v>0.0396219</v>
      </c>
      <c r="D20" s="108" t="s">
        <v>56</v>
      </c>
      <c r="E20" s="111" t="s">
        <v>57</v>
      </c>
    </row>
    <row r="21" spans="1:5" ht="12.75">
      <c r="A21" s="110" t="s">
        <v>77</v>
      </c>
      <c r="B21" s="106">
        <v>34624200</v>
      </c>
      <c r="C21" s="107">
        <v>0.03975030000000001</v>
      </c>
      <c r="D21" s="108" t="s">
        <v>56</v>
      </c>
      <c r="E21" s="111" t="s">
        <v>4</v>
      </c>
    </row>
    <row r="22" spans="1:5" ht="12.75">
      <c r="A22" s="110" t="s">
        <v>78</v>
      </c>
      <c r="B22" s="106">
        <v>34624200</v>
      </c>
      <c r="C22" s="107">
        <v>0.03975030000000001</v>
      </c>
      <c r="D22" s="108" t="s">
        <v>56</v>
      </c>
      <c r="E22" s="111" t="s">
        <v>57</v>
      </c>
    </row>
    <row r="23" spans="1:5" ht="12.75">
      <c r="A23" s="110" t="s">
        <v>79</v>
      </c>
      <c r="B23" s="106">
        <v>34624200</v>
      </c>
      <c r="C23" s="107">
        <v>0.03975030000000001</v>
      </c>
      <c r="D23" s="108" t="s">
        <v>56</v>
      </c>
      <c r="E23" s="111" t="s">
        <v>70</v>
      </c>
    </row>
    <row r="24" spans="1:5" ht="12.75">
      <c r="A24" s="110" t="s">
        <v>80</v>
      </c>
      <c r="B24" s="106">
        <v>34624200</v>
      </c>
      <c r="C24" s="107">
        <v>0.03975030000000001</v>
      </c>
      <c r="D24" s="108" t="s">
        <v>56</v>
      </c>
      <c r="E24" s="111" t="s">
        <v>57</v>
      </c>
    </row>
    <row r="25" spans="1:5" ht="12.75">
      <c r="A25" s="110" t="s">
        <v>81</v>
      </c>
      <c r="B25" s="106">
        <v>34624200</v>
      </c>
      <c r="C25" s="107">
        <v>0.03975030000000001</v>
      </c>
      <c r="D25" s="108" t="s">
        <v>56</v>
      </c>
      <c r="E25" s="111" t="s">
        <v>57</v>
      </c>
    </row>
    <row r="26" spans="1:5" ht="12.75">
      <c r="A26" s="110" t="s">
        <v>82</v>
      </c>
      <c r="B26" s="106">
        <v>34624200</v>
      </c>
      <c r="C26" s="107">
        <v>0.03975030000000001</v>
      </c>
      <c r="D26" s="108" t="s">
        <v>56</v>
      </c>
      <c r="E26" s="111" t="s">
        <v>57</v>
      </c>
    </row>
    <row r="27" spans="1:5" ht="12.75">
      <c r="A27" s="110" t="s">
        <v>83</v>
      </c>
      <c r="B27" s="106">
        <v>34625300</v>
      </c>
      <c r="C27" s="107">
        <v>0.039338899999999996</v>
      </c>
      <c r="D27" s="108" t="s">
        <v>56</v>
      </c>
      <c r="E27" s="111" t="s">
        <v>84</v>
      </c>
    </row>
    <row r="28" spans="1:5" ht="12.75">
      <c r="A28" s="110" t="s">
        <v>85</v>
      </c>
      <c r="B28" s="106">
        <v>34630700</v>
      </c>
      <c r="C28" s="107">
        <v>0.0395165</v>
      </c>
      <c r="D28" s="108" t="s">
        <v>56</v>
      </c>
      <c r="E28" s="111" t="s">
        <v>84</v>
      </c>
    </row>
    <row r="29" spans="1:5" ht="12.75">
      <c r="A29" s="110" t="s">
        <v>86</v>
      </c>
      <c r="B29" s="106">
        <v>34627000</v>
      </c>
      <c r="C29" s="107">
        <v>0.039423400000000004</v>
      </c>
      <c r="D29" s="108" t="s">
        <v>56</v>
      </c>
      <c r="E29" s="111" t="s">
        <v>84</v>
      </c>
    </row>
    <row r="30" spans="1:5" ht="12.75">
      <c r="A30" s="110" t="s">
        <v>87</v>
      </c>
      <c r="B30" s="106">
        <v>34627000</v>
      </c>
      <c r="C30" s="107">
        <v>0.039423400000000004</v>
      </c>
      <c r="D30" s="108" t="s">
        <v>56</v>
      </c>
      <c r="E30" s="111" t="s">
        <v>84</v>
      </c>
    </row>
    <row r="31" spans="1:5" ht="12.75">
      <c r="A31" s="105" t="s">
        <v>88</v>
      </c>
      <c r="B31" s="106">
        <v>34622300</v>
      </c>
      <c r="C31" s="107">
        <v>0.039559800000000006</v>
      </c>
      <c r="D31" s="108" t="s">
        <v>56</v>
      </c>
      <c r="E31" s="109" t="s">
        <v>84</v>
      </c>
    </row>
  </sheetData>
  <autoFilter ref="A1:E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Sara Camurri</cp:lastModifiedBy>
  <cp:lastPrinted>2016-06-29T14:34:08Z</cp:lastPrinted>
  <dcterms:created xsi:type="dcterms:W3CDTF">2009-10-13T08:26:08Z</dcterms:created>
  <dcterms:modified xsi:type="dcterms:W3CDTF">2021-07-15T08:21:36Z</dcterms:modified>
  <cp:category/>
  <cp:version/>
  <cp:contentType/>
  <cp:contentStatus/>
</cp:coreProperties>
</file>