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filterPrivacy="1"/>
  <bookViews>
    <workbookView xWindow="240" yWindow="150" windowWidth="14235" windowHeight="9150" tabRatio="839" activeTab="0"/>
  </bookViews>
  <sheets>
    <sheet name="Elenco IMPIANTI" sheetId="21" r:id="rId1"/>
    <sheet name="dal 1 gennaio 2016" sheetId="8" r:id="rId2"/>
    <sheet name="Ambito Nord Orientale" sheetId="16" r:id="rId3"/>
  </sheets>
  <definedNames/>
  <calcPr calcId="152511"/>
</workbook>
</file>

<file path=xl/sharedStrings.xml><?xml version="1.0" encoding="utf-8"?>
<sst xmlns="http://schemas.openxmlformats.org/spreadsheetml/2006/main" count="1179" uniqueCount="128">
  <si>
    <t>QVD</t>
  </si>
  <si>
    <t>QOA</t>
  </si>
  <si>
    <t>UG1</t>
  </si>
  <si>
    <t>UG2</t>
  </si>
  <si>
    <t>GS</t>
  </si>
  <si>
    <t>RE</t>
  </si>
  <si>
    <t>RS</t>
  </si>
  <si>
    <t>QT</t>
  </si>
  <si>
    <t>TOTALE</t>
  </si>
  <si>
    <t>da121 a 480</t>
  </si>
  <si>
    <t>Quota fissa (€/anno)</t>
  </si>
  <si>
    <t>da 481 a 1.560</t>
  </si>
  <si>
    <t>da 1.561 a 5.000</t>
  </si>
  <si>
    <t>da 5.001 a 80.000</t>
  </si>
  <si>
    <t>CLIENTI DOMESTICI</t>
  </si>
  <si>
    <t>Servizi
di vendita</t>
  </si>
  <si>
    <t xml:space="preserve"> Ambito nord orientale</t>
  </si>
  <si>
    <t xml:space="preserve"> Valori al netto delle imposte</t>
  </si>
  <si>
    <t>oltre 1 mln</t>
  </si>
  <si>
    <t>da 200.001 a 1 mln</t>
  </si>
  <si>
    <t>da 80.001 a 200.000</t>
  </si>
  <si>
    <t>Lombardia, Trentino-Alto Adige, Veneto, Friuli-Venezia Giulia, Emilia-Romagna</t>
  </si>
  <si>
    <t xml:space="preserve"> gas naturale</t>
  </si>
  <si>
    <t>Quota energia (€/Smc)</t>
  </si>
  <si>
    <t>coefficiente P:</t>
  </si>
  <si>
    <t>Smc/anno: da 0 a 120</t>
  </si>
  <si>
    <t>Cmem</t>
  </si>
  <si>
    <t>CCR</t>
  </si>
  <si>
    <t>GRAD</t>
  </si>
  <si>
    <t>Cpr</t>
  </si>
  <si>
    <t>Servizi di rete
e oneri</t>
  </si>
  <si>
    <t>τ3</t>
  </si>
  <si>
    <r>
      <t xml:space="preserve"> - </t>
    </r>
    <r>
      <rPr>
        <b/>
        <sz val="10"/>
        <rFont val="Calibri"/>
        <family val="2"/>
      </rPr>
      <t>Servizi di rete e oneri:</t>
    </r>
    <r>
      <rPr>
        <sz val="10"/>
        <rFont val="Calibri"/>
        <family val="2"/>
      </rPr>
      <t xml:space="preserve"> distribuzione misura e commercializazione (τ1, τ3), trasporto (QT), oneri aggiuntivi (UG1, UG2, GS, RE, RS) </t>
    </r>
  </si>
  <si>
    <r>
      <t xml:space="preserve"> - </t>
    </r>
    <r>
      <rPr>
        <b/>
        <sz val="10"/>
        <rFont val="Calibri"/>
        <family val="2"/>
      </rPr>
      <t>Servizi di vendita:</t>
    </r>
    <r>
      <rPr>
        <sz val="10"/>
        <rFont val="Calibri"/>
        <family val="2"/>
      </rPr>
      <t xml:space="preserve"> materia prima gas (Cmem, CCR), commercializzazione al dettaglio (QVD), oneri aggiuntivi (QOA), oneri di gradualità (GRAD, Cpr)</t>
    </r>
  </si>
  <si>
    <t xml:space="preserve">- - - </t>
  </si>
  <si>
    <r>
      <t>Condizioni economiche per i clienti del Servizio di tutela</t>
    </r>
    <r>
      <rPr>
        <sz val="14"/>
        <rFont val="Calibri"/>
        <family val="2"/>
      </rPr>
      <t xml:space="preserve"> (*)</t>
    </r>
  </si>
  <si>
    <t>(*) il decreto-legge 21 giugno 2013, n.69 (articolo 4, comma 1), ha ristretto ai soli clienti domestici l'insieme dei soggetti che hanno diritto al Servizio di tutela. Le modalità di cessazione dell'applicazione del servizio di tutela gas ai clienti finali non domestici sono state definite dall'Autorità con la deliberazione 280/2013/R/gas.</t>
  </si>
  <si>
    <t>(**) con consumi fino a 200.000 Smc/anno</t>
  </si>
  <si>
    <t>CONDOMINI CON USO DOMESTICO (**)</t>
  </si>
  <si>
    <t>τ1 cot</t>
  </si>
  <si>
    <t xml:space="preserve"> (GJ/Smc)</t>
  </si>
  <si>
    <t>comuni</t>
  </si>
  <si>
    <t>Cmem
€/Gj</t>
  </si>
  <si>
    <t>CCR
€/Gj</t>
  </si>
  <si>
    <t>QT
€/Gj</t>
  </si>
  <si>
    <t>Castelfranco Emilia (MO)</t>
  </si>
  <si>
    <t>San Cesario s/P (MO)</t>
  </si>
  <si>
    <t>Fiorano Modenese (MO)</t>
  </si>
  <si>
    <t>Castelnuovo Rangone (MO)</t>
  </si>
  <si>
    <t>Guiglia (MO)</t>
  </si>
  <si>
    <t>Modena (MO)</t>
  </si>
  <si>
    <t>Montese (MO)</t>
  </si>
  <si>
    <t>Spilamberto (MO)</t>
  </si>
  <si>
    <t>Vignola (MO)</t>
  </si>
  <si>
    <t>Zocca (MO)</t>
  </si>
  <si>
    <t>Fanano (MO)</t>
  </si>
  <si>
    <t>Pievepelago (MO)</t>
  </si>
  <si>
    <t>Sestola (MO)</t>
  </si>
  <si>
    <t>REMI</t>
  </si>
  <si>
    <t>Castel d'Aiano (MO)</t>
  </si>
  <si>
    <t>Castelvetro (MO)</t>
  </si>
  <si>
    <t>Marano (MO)</t>
  </si>
  <si>
    <t>Monteveglio (MO)</t>
  </si>
  <si>
    <t>Vergato (MO)</t>
  </si>
  <si>
    <t>Sala Baganza (PR)</t>
  </si>
  <si>
    <t>Savignano s/P (MO)</t>
  </si>
  <si>
    <t>Castelnuovo Monti (RE)</t>
  </si>
  <si>
    <t>Neviano degli Arduini (PR)</t>
  </si>
  <si>
    <t>CASTEL D'AIANO</t>
  </si>
  <si>
    <t>CASTELNUOVO RANGONE</t>
  </si>
  <si>
    <t>CASTELVETRO DI MODENA</t>
  </si>
  <si>
    <t>GUIGLIA</t>
  </si>
  <si>
    <t>MARANO S/P</t>
  </si>
  <si>
    <t>MODENA</t>
  </si>
  <si>
    <t>MONTESE</t>
  </si>
  <si>
    <t>MONTEVEGLIO</t>
  </si>
  <si>
    <t>SPILAMBERTO</t>
  </si>
  <si>
    <t>VERGATO</t>
  </si>
  <si>
    <t>VIGNOLA</t>
  </si>
  <si>
    <t>ZOCCA</t>
  </si>
  <si>
    <t>SALA BAGANZA</t>
  </si>
  <si>
    <t>pcs GJ/smc</t>
  </si>
  <si>
    <t>provincia</t>
  </si>
  <si>
    <t>località</t>
  </si>
  <si>
    <t>CASTELFRANCO EMILIA</t>
  </si>
  <si>
    <t>SAN CESARIO S/P</t>
  </si>
  <si>
    <t>FIORANO MODENESE</t>
  </si>
  <si>
    <t>SAVIGNANO S/P</t>
  </si>
  <si>
    <t>FANANO</t>
  </si>
  <si>
    <t>NEVIANO DEGLI ARDUINI</t>
  </si>
  <si>
    <t>PIEVEPELAGO</t>
  </si>
  <si>
    <t>SESTOLA</t>
  </si>
  <si>
    <t>MO</t>
  </si>
  <si>
    <t>PR</t>
  </si>
  <si>
    <t>CASTELNUOVO MONTI</t>
  </si>
  <si>
    <t>Pavullo nel Frignano (MO)</t>
  </si>
  <si>
    <t>PAVULLO NEL FRIGNANO</t>
  </si>
  <si>
    <t>UG3</t>
  </si>
  <si>
    <t>Maranello (MO)</t>
  </si>
  <si>
    <t>Sassuolo (MO)</t>
  </si>
  <si>
    <t>MARANELLO</t>
  </si>
  <si>
    <t>SASSUOLO</t>
  </si>
  <si>
    <t>Bologna (BO)</t>
  </si>
  <si>
    <t>BOLOGNA</t>
  </si>
  <si>
    <t>BO</t>
  </si>
  <si>
    <t>Zola Predosa (BO)</t>
  </si>
  <si>
    <t>ZOLA PREDOSA</t>
  </si>
  <si>
    <t>Bazzano (BO)</t>
  </si>
  <si>
    <t>Crespellano (BO)</t>
  </si>
  <si>
    <t>Anzola dell'Emilia (BO)</t>
  </si>
  <si>
    <t>ANZOLA DELL'EMILIA</t>
  </si>
  <si>
    <t>CRESPELLANO</t>
  </si>
  <si>
    <t>BAZZANO</t>
  </si>
  <si>
    <t>τ1 dis
G4 - G6</t>
  </si>
  <si>
    <t>τ1 dis
G10 - G40</t>
  </si>
  <si>
    <t>τ1 dis
&gt; G40</t>
  </si>
  <si>
    <t>τ1 mis
G4 - G6</t>
  </si>
  <si>
    <t>τ1 mis
G10 - G40</t>
  </si>
  <si>
    <t>τ1 mis
&gt; G40</t>
  </si>
  <si>
    <t>TOTALE CLIENTI DOMESTICI</t>
  </si>
  <si>
    <t>dal 1 gennaio 2016</t>
  </si>
  <si>
    <r>
      <t xml:space="preserve">- </t>
    </r>
    <r>
      <rPr>
        <b/>
        <sz val="10"/>
        <rFont val="Calibri"/>
        <family val="2"/>
      </rPr>
      <t>Materia gas naturale:</t>
    </r>
    <r>
      <rPr>
        <sz val="10"/>
        <rFont val="Calibri"/>
        <family val="2"/>
      </rPr>
      <t xml:space="preserve"> materia prima gas (Cmem), approvvigionamento (CCR), commercializzazione al dettaglio (QVD), oneri di gradualità (GRAD, Cpr)</t>
    </r>
  </si>
  <si>
    <r>
      <t xml:space="preserve">- </t>
    </r>
    <r>
      <rPr>
        <b/>
        <sz val="10"/>
        <rFont val="Calibri"/>
        <family val="2"/>
      </rPr>
      <t>Trasporto e gestione del contatore:</t>
    </r>
    <r>
      <rPr>
        <sz val="10"/>
        <rFont val="Calibri"/>
        <family val="2"/>
      </rPr>
      <t xml:space="preserve"> distribuzione e misura (τ1, τ3), trasporto (QT), qualità (RS), perequazione (UG1), affidamento distributori gas (ST, VR), </t>
    </r>
  </si>
  <si>
    <r>
      <t xml:space="preserve">- </t>
    </r>
    <r>
      <rPr>
        <b/>
        <sz val="10"/>
        <rFont val="Calibri"/>
        <family val="2"/>
      </rPr>
      <t>Oneri di sistema</t>
    </r>
    <r>
      <rPr>
        <sz val="10"/>
        <rFont val="Calibri"/>
        <family val="2"/>
      </rPr>
      <t>: risparmio energetico (RE), compensazione quota commercializzazione (UG2), recupero morosità (UG3)</t>
    </r>
  </si>
  <si>
    <t>(***) Alle utenze domestiche che ricevono la bolletta in formato elettronico e la pagano con addebito automatico è applicato uno sconto di 5,40 euro/anno.</t>
  </si>
  <si>
    <t>(***) Ai condomini con uso domestico che ricevono la bolletta in formato elettronico e la pagano con addebito automatico è applicato uno sconto di 12 euro/anno.</t>
  </si>
  <si>
    <t>CLIENTI DOMESTICI (***)</t>
  </si>
  <si>
    <t>CONDOMINI CON USO DOMESTICO (**) (***)</t>
  </si>
</sst>
</file>

<file path=xl/styles.xml><?xml version="1.0" encoding="utf-8"?>
<styleSheet xmlns="http://schemas.openxmlformats.org/spreadsheetml/2006/main">
  <numFmts count="15">
    <numFmt numFmtId="41" formatCode="_-* #,##0_-;\-* #,##0_-;_-* &quot;-&quot;_-;_-@_-"/>
    <numFmt numFmtId="44" formatCode="_-&quot;€&quot;\ * #,##0.00_-;\-&quot;€&quot;\ * #,##0.00_-;_-&quot;€&quot;\ * &quot;-&quot;??_-;_-@_-"/>
    <numFmt numFmtId="43" formatCode="_-* #,##0.00_-;\-* #,##0.00_-;_-* &quot;-&quot;??_-;_-@_-"/>
    <numFmt numFmtId="164" formatCode="#,##0.000000"/>
    <numFmt numFmtId="165" formatCode="#,##0.000000_ ;[Red]\-#,##0.000000\ "/>
    <numFmt numFmtId="166" formatCode="#,##0.00_ ;[Red]\-#,##0.00\ "/>
    <numFmt numFmtId="167" formatCode="#,##0.000000_ ;\-#,##0.000000\ "/>
    <numFmt numFmtId="168" formatCode="0.000000_ ;\-0.000000\ "/>
    <numFmt numFmtId="169" formatCode="#,##0.00_ ;\-#,##0.00\ "/>
    <numFmt numFmtId="170" formatCode="#,##0.0000_ ;\-#,##0.0000\ "/>
    <numFmt numFmtId="171" formatCode="_(* #,##0_);_(* \(#,##0\);_(* &quot;-&quot;_);_(@_)"/>
    <numFmt numFmtId="172" formatCode="_(&quot;$&quot;* #,##0_);_(&quot;$&quot;* \(#,##0\);_(&quot;$&quot;* &quot;-&quot;_);_(@_)"/>
    <numFmt numFmtId="173" formatCode="_-[$€-2]\ * #,##0.00_-;\-[$€-2]\ * #,##0.00_-;_-[$€-2]\ * &quot;-&quot;??_-"/>
    <numFmt numFmtId="174" formatCode="_(* #,##0.000000_);_(* \(#,##0.000000\);_(* &quot;-&quot;_);_(@_)"/>
    <numFmt numFmtId="175" formatCode="0.000000"/>
  </numFmts>
  <fonts count="29">
    <font>
      <sz val="10"/>
      <name val="Arial"/>
      <family val="2"/>
    </font>
    <font>
      <sz val="11"/>
      <color theme="1"/>
      <name val="Calibri"/>
      <family val="2"/>
      <scheme val="minor"/>
    </font>
    <font>
      <sz val="10"/>
      <name val="Calibri"/>
      <family val="2"/>
    </font>
    <font>
      <b/>
      <sz val="10"/>
      <name val="Calibri"/>
      <family val="2"/>
    </font>
    <font>
      <sz val="8"/>
      <name val="Calibri"/>
      <family val="2"/>
    </font>
    <font>
      <b/>
      <sz val="10"/>
      <color indexed="9"/>
      <name val="Calibri"/>
      <family val="2"/>
    </font>
    <font>
      <b/>
      <sz val="10"/>
      <color indexed="12"/>
      <name val="Calibri"/>
      <family val="2"/>
    </font>
    <font>
      <b/>
      <sz val="11"/>
      <name val="Calibri"/>
      <family val="2"/>
    </font>
    <font>
      <b/>
      <sz val="14"/>
      <name val="Calibri"/>
      <family val="2"/>
    </font>
    <font>
      <sz val="11"/>
      <name val="Calibri"/>
      <family val="2"/>
    </font>
    <font>
      <sz val="9"/>
      <name val="Calibri"/>
      <family val="2"/>
    </font>
    <font>
      <b/>
      <sz val="11"/>
      <color theme="3"/>
      <name val="Calibri"/>
      <family val="2"/>
    </font>
    <font>
      <sz val="9"/>
      <color theme="0" tint="-0.4999699890613556"/>
      <name val="Calibri"/>
      <family val="2"/>
    </font>
    <font>
      <i/>
      <sz val="9"/>
      <color theme="0" tint="-0.4999699890613556"/>
      <name val="Calibri"/>
      <family val="2"/>
    </font>
    <font>
      <i/>
      <sz val="10"/>
      <name val="Calibri"/>
      <family val="2"/>
    </font>
    <font>
      <i/>
      <sz val="10"/>
      <color theme="0" tint="-0.4999699890613556"/>
      <name val="Calibri"/>
      <family val="2"/>
    </font>
    <font>
      <sz val="14"/>
      <name val="Calibri"/>
      <family val="2"/>
    </font>
    <font>
      <sz val="10"/>
      <color indexed="8"/>
      <name val="MS Sans Serif"/>
      <family val="2"/>
    </font>
    <font>
      <u val="single"/>
      <sz val="10"/>
      <color indexed="12"/>
      <name val="Arial"/>
      <family val="2"/>
    </font>
    <font>
      <b/>
      <sz val="10"/>
      <name val="Helv"/>
      <family val="2"/>
    </font>
    <font>
      <b/>
      <sz val="8"/>
      <name val="Helv"/>
      <family val="2"/>
    </font>
    <font>
      <sz val="10"/>
      <name val="Century Gothic"/>
      <family val="2"/>
    </font>
    <font>
      <b/>
      <sz val="10"/>
      <color theme="0"/>
      <name val="Calibri"/>
      <family val="2"/>
    </font>
    <font>
      <b/>
      <sz val="10"/>
      <color theme="0"/>
      <name val="Calibri"/>
      <family val="2"/>
      <scheme val="minor"/>
    </font>
    <font>
      <u val="single"/>
      <sz val="10"/>
      <color theme="10"/>
      <name val="Arial"/>
      <family val="2"/>
    </font>
    <font>
      <sz val="10"/>
      <name val="Calibri"/>
      <family val="2"/>
      <scheme val="minor"/>
    </font>
    <font>
      <b/>
      <sz val="14"/>
      <name val="Calibri"/>
      <family val="2"/>
      <scheme val="minor"/>
    </font>
    <font>
      <sz val="10"/>
      <color theme="0"/>
      <name val="Calibri"/>
      <family val="2"/>
      <scheme val="minor"/>
    </font>
    <font>
      <u val="single"/>
      <sz val="10"/>
      <name val="Calibri"/>
      <family val="2"/>
      <scheme val="minor"/>
    </font>
  </fonts>
  <fills count="9">
    <fill>
      <patternFill/>
    </fill>
    <fill>
      <patternFill patternType="gray125"/>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rgb="FF0070C0"/>
        <bgColor indexed="64"/>
      </patternFill>
    </fill>
    <fill>
      <patternFill patternType="solid">
        <fgColor theme="4" tint="0.5999900102615356"/>
        <bgColor indexed="64"/>
      </patternFill>
    </fill>
    <fill>
      <patternFill patternType="solid">
        <fgColor theme="9" tint="0.5999900102615356"/>
        <bgColor indexed="64"/>
      </patternFill>
    </fill>
  </fills>
  <borders count="18">
    <border>
      <left/>
      <right/>
      <top/>
      <bottom/>
      <diagonal/>
    </border>
    <border>
      <left/>
      <right/>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medium"/>
      <right style="medium"/>
      <top style="medium"/>
      <bottom style="medium"/>
    </border>
    <border>
      <left/>
      <right style="thin"/>
      <top/>
      <bottom style="thin"/>
    </border>
    <border>
      <left/>
      <right style="thin"/>
      <top style="thin"/>
      <bottom/>
    </border>
    <border>
      <left/>
      <right style="thin"/>
      <top/>
      <bottom/>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medium"/>
      <bottom style="medium"/>
    </border>
  </borders>
  <cellStyleXfs count="2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0" fontId="18" fillId="0" borderId="0" applyNumberFormat="0" applyFill="0" applyBorder="0">
      <alignment/>
      <protection locked="0"/>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17"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19" fillId="0" borderId="1">
      <alignment/>
      <protection/>
    </xf>
    <xf numFmtId="43" fontId="1"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1" fillId="0" borderId="0">
      <alignment/>
      <protection/>
    </xf>
    <xf numFmtId="173" fontId="1" fillId="0" borderId="0">
      <alignment/>
      <protection/>
    </xf>
    <xf numFmtId="173" fontId="21" fillId="0" borderId="0">
      <alignment/>
      <protection/>
    </xf>
    <xf numFmtId="173" fontId="2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3" fontId="20" fillId="0" borderId="0" applyFont="0" applyFill="0" applyBorder="0" applyAlignment="0" applyProtection="0"/>
    <xf numFmtId="172" fontId="17"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0" fontId="1" fillId="0" borderId="0">
      <alignment/>
      <protection/>
    </xf>
    <xf numFmtId="0" fontId="1" fillId="0" borderId="0">
      <alignment/>
      <protection/>
    </xf>
    <xf numFmtId="173" fontId="1" fillId="0" borderId="0">
      <alignment/>
      <protection/>
    </xf>
    <xf numFmtId="173" fontId="1" fillId="0" borderId="0">
      <alignment/>
      <protection/>
    </xf>
    <xf numFmtId="0" fontId="21" fillId="0" borderId="0">
      <alignment/>
      <protection/>
    </xf>
    <xf numFmtId="0" fontId="21" fillId="0" borderId="0">
      <alignment/>
      <protection/>
    </xf>
    <xf numFmtId="173" fontId="21" fillId="0" borderId="0">
      <alignment/>
      <protection/>
    </xf>
    <xf numFmtId="0" fontId="21" fillId="0" borderId="0">
      <alignment/>
      <protection/>
    </xf>
    <xf numFmtId="173" fontId="2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43"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3" fontId="0" fillId="0" borderId="0">
      <alignment/>
      <protection/>
    </xf>
    <xf numFmtId="173" fontId="0" fillId="0" borderId="0">
      <alignment/>
      <protection/>
    </xf>
    <xf numFmtId="173" fontId="1" fillId="0" borderId="0">
      <alignment/>
      <protection/>
    </xf>
    <xf numFmtId="173"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1"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lignment/>
      <protection/>
    </xf>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25">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2" fontId="2" fillId="2" borderId="0" xfId="0" applyNumberFormat="1" applyFont="1" applyFill="1" applyAlignment="1">
      <alignment vertical="center"/>
    </xf>
    <xf numFmtId="164" fontId="4" fillId="2" borderId="2" xfId="0" applyNumberFormat="1" applyFont="1" applyFill="1" applyBorder="1" applyAlignment="1">
      <alignment horizontal="right" vertical="center"/>
    </xf>
    <xf numFmtId="164" fontId="4" fillId="2" borderId="0" xfId="0" applyNumberFormat="1" applyFont="1" applyFill="1" applyAlignment="1">
      <alignment horizontal="left" vertical="center"/>
    </xf>
    <xf numFmtId="164" fontId="4" fillId="2" borderId="3" xfId="0" applyNumberFormat="1" applyFont="1" applyFill="1" applyBorder="1" applyAlignment="1">
      <alignment horizontal="right" vertical="center"/>
    </xf>
    <xf numFmtId="0" fontId="2" fillId="2" borderId="0" xfId="0" applyFont="1" applyFill="1" applyBorder="1" applyAlignment="1">
      <alignmen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6" fillId="2" borderId="0" xfId="0" applyFont="1" applyFill="1" applyBorder="1" applyAlignment="1">
      <alignment horizontal="center" vertical="center"/>
    </xf>
    <xf numFmtId="0" fontId="7" fillId="2" borderId="0" xfId="0" applyFont="1" applyFill="1" applyBorder="1" applyAlignment="1" applyProtection="1">
      <alignment horizontal="left" vertical="center"/>
      <protection locked="0"/>
    </xf>
    <xf numFmtId="0" fontId="8" fillId="2" borderId="0" xfId="0" applyFont="1" applyFill="1" applyAlignment="1" applyProtection="1">
      <alignment vertical="center"/>
      <protection locked="0"/>
    </xf>
    <xf numFmtId="0" fontId="7" fillId="2" borderId="0" xfId="0" applyFont="1" applyFill="1" applyAlignment="1">
      <alignment horizontal="right" vertical="center"/>
    </xf>
    <xf numFmtId="0" fontId="7" fillId="2" borderId="0" xfId="0"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 fillId="2" borderId="0" xfId="0" applyFont="1" applyFill="1" applyAlignment="1" applyProtection="1">
      <alignment vertical="center"/>
      <protection locked="0"/>
    </xf>
    <xf numFmtId="0" fontId="10" fillId="2" borderId="0" xfId="0" applyFont="1" applyFill="1" applyAlignment="1">
      <alignment vertical="center"/>
    </xf>
    <xf numFmtId="0" fontId="11" fillId="3" borderId="6" xfId="0" applyFont="1" applyFill="1" applyBorder="1" applyAlignment="1">
      <alignment horizontal="center"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5" fillId="4" borderId="0" xfId="0" applyFont="1" applyFill="1" applyBorder="1" applyAlignment="1" applyProtection="1">
      <alignment horizontal="center" vertical="center"/>
      <protection locked="0"/>
    </xf>
    <xf numFmtId="4" fontId="2" fillId="4" borderId="0" xfId="0" applyNumberFormat="1" applyFont="1" applyFill="1" applyBorder="1" applyAlignment="1">
      <alignment vertical="center"/>
    </xf>
    <xf numFmtId="0" fontId="2" fillId="4" borderId="0" xfId="0" applyFont="1" applyFill="1" applyBorder="1" applyAlignment="1">
      <alignment vertical="center"/>
    </xf>
    <xf numFmtId="2" fontId="9" fillId="4" borderId="0" xfId="0" applyNumberFormat="1" applyFont="1" applyFill="1" applyBorder="1" applyAlignment="1">
      <alignment vertical="center"/>
    </xf>
    <xf numFmtId="2" fontId="2" fillId="4" borderId="0" xfId="0" applyNumberFormat="1" applyFont="1" applyFill="1" applyBorder="1" applyAlignment="1">
      <alignment vertical="center"/>
    </xf>
    <xf numFmtId="0" fontId="3" fillId="4" borderId="0" xfId="0" applyFont="1" applyFill="1" applyBorder="1" applyAlignment="1">
      <alignment horizontal="center" vertical="center"/>
    </xf>
    <xf numFmtId="165" fontId="2" fillId="4" borderId="0" xfId="0" applyNumberFormat="1" applyFont="1" applyFill="1" applyBorder="1" applyAlignment="1" applyProtection="1">
      <alignment vertical="center"/>
      <protection/>
    </xf>
    <xf numFmtId="166" fontId="2" fillId="4" borderId="0" xfId="0" applyNumberFormat="1" applyFont="1" applyFill="1" applyBorder="1" applyAlignment="1" applyProtection="1">
      <alignment vertical="center"/>
      <protection/>
    </xf>
    <xf numFmtId="0" fontId="2" fillId="4" borderId="0" xfId="0" applyFont="1" applyFill="1" applyBorder="1" applyAlignment="1">
      <alignment horizontal="center"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7" fontId="12" fillId="4" borderId="11" xfId="0" applyNumberFormat="1" applyFont="1" applyFill="1" applyBorder="1" applyAlignment="1">
      <alignment horizontal="right" vertical="center"/>
    </xf>
    <xf numFmtId="167" fontId="12" fillId="4" borderId="2" xfId="0" applyNumberFormat="1" applyFont="1" applyFill="1" applyBorder="1" applyAlignment="1">
      <alignment horizontal="right" vertical="center"/>
    </xf>
    <xf numFmtId="167" fontId="12" fillId="4" borderId="0" xfId="0" applyNumberFormat="1" applyFont="1" applyFill="1" applyBorder="1" applyAlignment="1">
      <alignment horizontal="right" vertical="center"/>
    </xf>
    <xf numFmtId="167" fontId="12" fillId="4" borderId="9" xfId="0" applyNumberFormat="1" applyFont="1" applyFill="1" applyBorder="1" applyAlignment="1">
      <alignment horizontal="right" vertical="center"/>
    </xf>
    <xf numFmtId="167" fontId="2" fillId="2" borderId="4" xfId="0" applyNumberFormat="1" applyFont="1" applyFill="1" applyBorder="1" applyAlignment="1">
      <alignment horizontal="right" vertical="center"/>
    </xf>
    <xf numFmtId="167" fontId="2" fillId="3" borderId="8" xfId="0" applyNumberFormat="1" applyFont="1" applyFill="1" applyBorder="1" applyAlignment="1">
      <alignment horizontal="right" vertical="center"/>
    </xf>
    <xf numFmtId="167" fontId="2" fillId="3" borderId="2" xfId="0" applyNumberFormat="1" applyFont="1" applyFill="1" applyBorder="1" applyAlignment="1" applyProtection="1">
      <alignment horizontal="right" vertical="center"/>
      <protection/>
    </xf>
    <xf numFmtId="169" fontId="2" fillId="2" borderId="5" xfId="0" applyNumberFormat="1" applyFont="1" applyFill="1" applyBorder="1" applyAlignment="1" applyProtection="1">
      <alignment horizontal="right" vertical="center"/>
      <protection/>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9" fontId="13" fillId="4" borderId="12" xfId="0" applyNumberFormat="1" applyFont="1" applyFill="1" applyBorder="1" applyAlignment="1" applyProtection="1">
      <alignment horizontal="right" vertical="center"/>
      <protection/>
    </xf>
    <xf numFmtId="169" fontId="13" fillId="4" borderId="5"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169" fontId="13" fillId="4" borderId="14"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2" fillId="2" borderId="2" xfId="0" applyNumberFormat="1" applyFont="1" applyFill="1" applyBorder="1" applyAlignment="1" applyProtection="1" quotePrefix="1">
      <alignment horizontal="right" vertical="center"/>
      <protection/>
    </xf>
    <xf numFmtId="167" fontId="13" fillId="4" borderId="2" xfId="0" applyNumberFormat="1" applyFont="1" applyFill="1" applyBorder="1" applyAlignment="1" applyProtection="1" quotePrefix="1">
      <alignment horizontal="right" vertical="center"/>
      <protection/>
    </xf>
    <xf numFmtId="167" fontId="13" fillId="2" borderId="2" xfId="0" applyNumberFormat="1" applyFont="1" applyFill="1" applyBorder="1" applyAlignment="1" applyProtection="1" quotePrefix="1">
      <alignment horizontal="right" vertical="center"/>
      <protection/>
    </xf>
    <xf numFmtId="167" fontId="2" fillId="3"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67" fontId="13" fillId="2" borderId="2"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174" fontId="23"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0" fontId="27" fillId="0" borderId="0" xfId="0" applyFont="1" applyFill="1" applyAlignment="1">
      <alignment horizontal="center" vertical="center"/>
    </xf>
    <xf numFmtId="0" fontId="27" fillId="6" borderId="0" xfId="0" applyFont="1" applyFill="1" applyAlignment="1">
      <alignment horizontal="center" vertical="center"/>
    </xf>
    <xf numFmtId="0" fontId="26" fillId="4" borderId="0" xfId="0" applyFont="1" applyFill="1" applyAlignment="1">
      <alignment horizontal="center"/>
    </xf>
    <xf numFmtId="0" fontId="26" fillId="4" borderId="0" xfId="0" applyFont="1" applyFill="1" applyAlignment="1">
      <alignment horizontal="center" vertical="center"/>
    </xf>
    <xf numFmtId="1" fontId="28" fillId="7" borderId="0" xfId="84" applyNumberFormat="1" applyFont="1" applyFill="1" applyAlignment="1" applyProtection="1">
      <alignment horizontal="center" vertical="center"/>
      <protection/>
    </xf>
    <xf numFmtId="164" fontId="25" fillId="8" borderId="0" xfId="0" applyNumberFormat="1" applyFont="1" applyFill="1" applyAlignment="1">
      <alignment horizontal="center" vertical="center"/>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0" fontId="25" fillId="0" borderId="0" xfId="0" applyFont="1" applyAlignment="1">
      <alignment horizontal="center" vertical="center"/>
    </xf>
    <xf numFmtId="1" fontId="25" fillId="0" borderId="0" xfId="0" applyNumberFormat="1" applyFont="1" applyFill="1"/>
    <xf numFmtId="167" fontId="13" fillId="4" borderId="2" xfId="171" applyNumberFormat="1" applyFont="1" applyFill="1" applyBorder="1" applyAlignment="1" applyProtection="1" quotePrefix="1">
      <alignment horizontal="right" vertical="center"/>
      <protection/>
    </xf>
    <xf numFmtId="167" fontId="12" fillId="2" borderId="8" xfId="229" applyNumberFormat="1" applyFont="1" applyFill="1" applyBorder="1" applyAlignment="1">
      <alignment horizontal="right" vertical="center"/>
      <protection/>
    </xf>
    <xf numFmtId="168" fontId="12" fillId="2" borderId="10" xfId="229" applyNumberFormat="1" applyFont="1" applyFill="1" applyBorder="1" applyAlignment="1">
      <alignment horizontal="right" vertical="center"/>
      <protection/>
    </xf>
    <xf numFmtId="168" fontId="12" fillId="2" borderId="4" xfId="229" applyNumberFormat="1" applyFont="1" applyFill="1" applyBorder="1" applyAlignment="1">
      <alignment horizontal="right" vertical="center"/>
      <protection/>
    </xf>
    <xf numFmtId="169" fontId="13" fillId="2" borderId="5" xfId="229" applyNumberFormat="1" applyFont="1" applyFill="1" applyBorder="1" applyAlignment="1" applyProtection="1">
      <alignment horizontal="right" vertical="center"/>
      <protection/>
    </xf>
    <xf numFmtId="175" fontId="22" fillId="5" borderId="6" xfId="20" applyNumberFormat="1" applyFont="1" applyFill="1" applyBorder="1" applyAlignment="1" applyProtection="1">
      <alignment horizontal="center" vertical="center"/>
      <protection/>
    </xf>
    <xf numFmtId="169" fontId="13" fillId="2" borderId="5"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164" fontId="4" fillId="2" borderId="2" xfId="0" applyNumberFormat="1" applyFont="1" applyFill="1" applyBorder="1" applyAlignment="1">
      <alignment horizontal="right" vertical="center"/>
    </xf>
    <xf numFmtId="164" fontId="4" fillId="2" borderId="3" xfId="0" applyNumberFormat="1" applyFont="1" applyFill="1" applyBorder="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2" fontId="9" fillId="4" borderId="0" xfId="0" applyNumberFormat="1" applyFont="1" applyFill="1" applyBorder="1" applyAlignment="1">
      <alignment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13" fillId="4"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 fontId="22"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175" fontId="22" fillId="5" borderId="6" xfId="20" applyNumberFormat="1" applyFont="1" applyFill="1" applyBorder="1" applyAlignment="1" applyProtection="1">
      <alignment horizontal="center" vertical="center"/>
      <protection/>
    </xf>
    <xf numFmtId="0" fontId="2" fillId="2" borderId="0" xfId="0" applyFont="1" applyFill="1" applyAlignment="1">
      <alignment horizontal="center" vertical="center"/>
    </xf>
    <xf numFmtId="0" fontId="4" fillId="2" borderId="0" xfId="0" applyFont="1" applyFill="1" applyAlignment="1">
      <alignment horizontal="right" vertical="center"/>
    </xf>
    <xf numFmtId="169" fontId="13" fillId="2" borderId="5" xfId="0" applyNumberFormat="1" applyFont="1" applyFill="1" applyBorder="1" applyAlignment="1">
      <alignment horizontal="right" vertical="center"/>
    </xf>
    <xf numFmtId="2" fontId="9" fillId="4" borderId="0" xfId="0" applyNumberFormat="1" applyFont="1" applyFill="1" applyBorder="1" applyAlignment="1">
      <alignment vertical="center"/>
    </xf>
    <xf numFmtId="174" fontId="23" fillId="0" borderId="0"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righ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9" fillId="2" borderId="0" xfId="0" applyFont="1" applyFill="1" applyAlignment="1">
      <alignment vertical="center"/>
    </xf>
    <xf numFmtId="0" fontId="10" fillId="2" borderId="0" xfId="0" applyFont="1" applyFill="1" applyAlignment="1">
      <alignment vertical="center"/>
    </xf>
    <xf numFmtId="167" fontId="12" fillId="2" borderId="8"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left" vertical="center"/>
    </xf>
    <xf numFmtId="4" fontId="2" fillId="2" borderId="0" xfId="0" applyNumberFormat="1" applyFont="1" applyFill="1" applyBorder="1" applyAlignment="1">
      <alignment vertical="center"/>
    </xf>
    <xf numFmtId="0" fontId="7" fillId="2" borderId="0" xfId="0" applyFont="1" applyFill="1" applyAlignment="1">
      <alignment horizontal="right" vertical="center"/>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9" fontId="13" fillId="2" borderId="5"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0" fontId="15" fillId="2" borderId="3" xfId="0" applyFont="1" applyFill="1" applyBorder="1" applyAlignment="1">
      <alignment horizontal="center" vertical="center" wrapText="1"/>
    </xf>
    <xf numFmtId="175" fontId="25" fillId="0" borderId="0" xfId="0" applyNumberFormat="1" applyFont="1" applyFill="1"/>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0" fontId="3" fillId="3" borderId="5" xfId="0" applyFont="1" applyFill="1" applyBorder="1" applyAlignment="1">
      <alignment horizontal="center" vertical="center" wrapText="1"/>
    </xf>
    <xf numFmtId="167" fontId="13" fillId="2" borderId="4" xfId="0" applyNumberFormat="1" applyFont="1" applyFill="1" applyBorder="1" applyAlignment="1">
      <alignment vertical="center"/>
    </xf>
    <xf numFmtId="168" fontId="13" fillId="2" borderId="0" xfId="0" applyNumberFormat="1" applyFont="1" applyFill="1" applyBorder="1" applyAlignment="1" applyProtection="1">
      <alignment horizontal="right" vertical="center"/>
      <protection/>
    </xf>
    <xf numFmtId="0" fontId="2" fillId="4" borderId="11" xfId="0" applyFont="1" applyFill="1" applyBorder="1" applyAlignment="1" applyProtection="1" quotePrefix="1">
      <alignment vertical="center"/>
      <protection locked="0"/>
    </xf>
    <xf numFmtId="0" fontId="2" fillId="4" borderId="11" xfId="0" applyFont="1" applyFill="1" applyBorder="1" applyAlignment="1" quotePrefix="1">
      <alignment horizontal="left" vertical="center"/>
    </xf>
    <xf numFmtId="169" fontId="13" fillId="0" borderId="5" xfId="0" applyNumberFormat="1" applyFont="1" applyFill="1" applyBorder="1" applyAlignment="1" applyProtection="1">
      <alignment horizontal="right" vertical="center"/>
      <protection/>
    </xf>
    <xf numFmtId="168" fontId="13" fillId="0" borderId="0" xfId="0" applyNumberFormat="1" applyFont="1" applyFill="1" applyBorder="1" applyAlignment="1" applyProtection="1">
      <alignment horizontal="right" vertical="center"/>
      <protection/>
    </xf>
    <xf numFmtId="169" fontId="13" fillId="0" borderId="5" xfId="0" applyNumberFormat="1" applyFont="1" applyFill="1" applyBorder="1" applyAlignment="1">
      <alignment horizontal="right" vertical="center"/>
    </xf>
    <xf numFmtId="168" fontId="13" fillId="0" borderId="0" xfId="229" applyNumberFormat="1" applyFont="1" applyFill="1" applyBorder="1" applyAlignment="1" applyProtection="1">
      <alignment horizontal="right" vertical="center"/>
      <protection/>
    </xf>
    <xf numFmtId="169" fontId="13" fillId="0" borderId="13"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1" xfId="0" applyNumberFormat="1" applyFont="1" applyFill="1" applyBorder="1" applyAlignment="1" applyProtection="1">
      <alignment horizontal="right" vertical="center"/>
      <protection/>
    </xf>
    <xf numFmtId="0" fontId="14" fillId="2" borderId="0" xfId="0" applyFont="1" applyFill="1" applyAlignment="1">
      <alignment horizontal="left" vertical="center"/>
    </xf>
    <xf numFmtId="167" fontId="13" fillId="0" borderId="2" xfId="0" applyNumberFormat="1" applyFont="1" applyFill="1" applyBorder="1" applyAlignment="1">
      <alignment horizontal="center" vertical="center"/>
    </xf>
    <xf numFmtId="167" fontId="13" fillId="0" borderId="3" xfId="0" applyNumberFormat="1" applyFont="1" applyFill="1" applyBorder="1" applyAlignment="1">
      <alignment horizontal="center" vertical="center"/>
    </xf>
    <xf numFmtId="0" fontId="14" fillId="2" borderId="0" xfId="0" applyFont="1" applyFill="1" applyAlignment="1">
      <alignment horizontal="left" vertical="center" wrapText="1"/>
    </xf>
    <xf numFmtId="167" fontId="13" fillId="2" borderId="2" xfId="0" applyNumberFormat="1" applyFont="1" applyFill="1" applyBorder="1" applyAlignment="1" applyProtection="1">
      <alignment horizontal="right" vertical="center"/>
      <protection/>
    </xf>
    <xf numFmtId="167" fontId="2" fillId="2" borderId="2" xfId="0" applyNumberFormat="1" applyFont="1" applyFill="1" applyBorder="1" applyAlignment="1" applyProtection="1">
      <alignment horizontal="right" vertical="center"/>
      <protection/>
    </xf>
    <xf numFmtId="167" fontId="13" fillId="2" borderId="2" xfId="171" applyNumberFormat="1" applyFont="1" applyFill="1" applyBorder="1" applyAlignment="1">
      <alignment horizontal="right" vertical="center"/>
      <protection/>
    </xf>
    <xf numFmtId="167" fontId="13" fillId="2" borderId="3" xfId="171" applyNumberFormat="1" applyFont="1" applyFill="1" applyBorder="1" applyAlignment="1">
      <alignment horizontal="right" vertical="center"/>
      <protection/>
    </xf>
    <xf numFmtId="168" fontId="13" fillId="0" borderId="2" xfId="229" applyNumberFormat="1" applyFont="1" applyFill="1" applyBorder="1" applyAlignment="1" applyProtection="1">
      <alignment horizontal="right" vertical="center"/>
      <protection/>
    </xf>
    <xf numFmtId="168" fontId="13" fillId="0" borderId="3" xfId="229" applyNumberFormat="1" applyFont="1" applyFill="1" applyBorder="1" applyAlignment="1" applyProtection="1">
      <alignment horizontal="right" vertical="center"/>
      <protection/>
    </xf>
    <xf numFmtId="167" fontId="13" fillId="2" borderId="2" xfId="0" applyNumberFormat="1" applyFont="1" applyFill="1" applyBorder="1" applyAlignment="1">
      <alignment horizontal="right" vertical="center"/>
    </xf>
    <xf numFmtId="167" fontId="13" fillId="2" borderId="3" xfId="0" applyNumberFormat="1" applyFont="1" applyFill="1" applyBorder="1" applyAlignment="1">
      <alignment horizontal="right" vertical="center"/>
    </xf>
    <xf numFmtId="168" fontId="13" fillId="0" borderId="2" xfId="0" applyNumberFormat="1" applyFont="1" applyFill="1" applyBorder="1" applyAlignment="1" applyProtection="1">
      <alignment horizontal="right" vertical="center"/>
      <protection/>
    </xf>
    <xf numFmtId="168" fontId="13" fillId="0" borderId="3" xfId="0" applyNumberFormat="1" applyFont="1" applyFill="1" applyBorder="1" applyAlignment="1" applyProtection="1">
      <alignment horizontal="right" vertical="center"/>
      <protection/>
    </xf>
    <xf numFmtId="167" fontId="13" fillId="0" borderId="2" xfId="0" applyNumberFormat="1" applyFont="1" applyFill="1" applyBorder="1" applyAlignment="1" applyProtection="1">
      <alignment horizontal="center" vertical="center"/>
      <protection/>
    </xf>
    <xf numFmtId="167" fontId="13" fillId="0" borderId="3" xfId="0" applyNumberFormat="1" applyFont="1" applyFill="1" applyBorder="1" applyAlignment="1" applyProtection="1">
      <alignment horizontal="center" vertical="center"/>
      <protection/>
    </xf>
    <xf numFmtId="167" fontId="13" fillId="0" borderId="4" xfId="0" applyNumberFormat="1" applyFont="1" applyFill="1" applyBorder="1" applyAlignment="1" applyProtection="1">
      <alignment horizontal="center" vertical="center"/>
      <protection/>
    </xf>
    <xf numFmtId="167" fontId="13" fillId="2" borderId="4" xfId="0" applyNumberFormat="1" applyFont="1" applyFill="1" applyBorder="1" applyAlignment="1" applyProtection="1">
      <alignment horizontal="center" vertical="center"/>
      <protection/>
    </xf>
    <xf numFmtId="167" fontId="13" fillId="2" borderId="3" xfId="0" applyNumberFormat="1" applyFont="1" applyFill="1" applyBorder="1" applyAlignment="1" applyProtection="1">
      <alignment horizontal="center" vertical="center"/>
      <protection/>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167" fontId="2" fillId="2" borderId="3" xfId="0" applyNumberFormat="1" applyFont="1" applyFill="1" applyBorder="1" applyAlignment="1" applyProtection="1">
      <alignment horizontal="right" vertical="center"/>
      <protection/>
    </xf>
    <xf numFmtId="167" fontId="13" fillId="4" borderId="2" xfId="171" applyNumberFormat="1" applyFont="1" applyFill="1" applyBorder="1" applyAlignment="1" applyProtection="1">
      <alignment horizontal="right" vertical="center"/>
      <protection/>
    </xf>
    <xf numFmtId="168" fontId="12" fillId="2" borderId="4" xfId="0" applyNumberFormat="1" applyFont="1" applyFill="1" applyBorder="1" applyAlignment="1">
      <alignment horizontal="center" vertical="center"/>
    </xf>
    <xf numFmtId="168" fontId="12" fillId="2" borderId="2" xfId="0" applyNumberFormat="1" applyFont="1" applyFill="1" applyBorder="1" applyAlignment="1">
      <alignment horizontal="center" vertical="center"/>
    </xf>
    <xf numFmtId="168" fontId="12" fillId="2" borderId="3" xfId="0" applyNumberFormat="1" applyFont="1" applyFill="1" applyBorder="1" applyAlignment="1">
      <alignment horizontal="center" vertical="center"/>
    </xf>
    <xf numFmtId="167" fontId="13" fillId="2" borderId="2" xfId="0" applyNumberFormat="1" applyFont="1" applyFill="1" applyBorder="1" applyAlignment="1" applyProtection="1">
      <alignment horizontal="center" vertical="center"/>
      <protection/>
    </xf>
    <xf numFmtId="167" fontId="13" fillId="4" borderId="2" xfId="0" applyNumberFormat="1" applyFont="1" applyFill="1" applyBorder="1" applyAlignment="1" applyProtection="1">
      <alignment horizontal="right" vertical="center"/>
      <protection/>
    </xf>
    <xf numFmtId="167" fontId="13" fillId="2" borderId="4" xfId="0" applyNumberFormat="1" applyFont="1" applyFill="1" applyBorder="1" applyAlignment="1">
      <alignment horizontal="center" vertical="center"/>
    </xf>
    <xf numFmtId="167" fontId="13" fillId="2" borderId="2" xfId="0" applyNumberFormat="1" applyFont="1" applyFill="1" applyBorder="1" applyAlignment="1">
      <alignment horizontal="center" vertical="center"/>
    </xf>
    <xf numFmtId="167" fontId="13" fillId="2" borderId="3" xfId="0" applyNumberFormat="1" applyFont="1" applyFill="1" applyBorder="1" applyAlignment="1">
      <alignment horizontal="center" vertical="center"/>
    </xf>
    <xf numFmtId="168" fontId="13" fillId="2" borderId="2" xfId="0" applyNumberFormat="1" applyFont="1" applyFill="1" applyBorder="1" applyAlignment="1" applyProtection="1">
      <alignment horizontal="center" vertical="center"/>
      <protection/>
    </xf>
    <xf numFmtId="168" fontId="13" fillId="2" borderId="3" xfId="0" applyNumberFormat="1" applyFont="1" applyFill="1" applyBorder="1" applyAlignment="1" applyProtection="1">
      <alignment horizontal="center" vertical="center"/>
      <protection/>
    </xf>
    <xf numFmtId="1" fontId="22" fillId="5" borderId="15" xfId="20" applyNumberFormat="1" applyFont="1" applyFill="1" applyBorder="1" applyAlignment="1" applyProtection="1">
      <alignment horizontal="center" vertical="center"/>
      <protection/>
    </xf>
    <xf numFmtId="1" fontId="22" fillId="5" borderId="16" xfId="20" applyNumberFormat="1" applyFont="1" applyFill="1" applyBorder="1" applyAlignment="1" applyProtection="1">
      <alignment horizontal="center" vertical="center"/>
      <protection/>
    </xf>
    <xf numFmtId="0" fontId="5" fillId="6" borderId="1" xfId="0" applyFont="1" applyFill="1" applyBorder="1" applyAlignment="1" applyProtection="1">
      <alignment horizontal="center" vertical="center"/>
      <protection locked="0"/>
    </xf>
    <xf numFmtId="1" fontId="22" fillId="5" borderId="17" xfId="20" applyNumberFormat="1" applyFont="1" applyFill="1" applyBorder="1" applyAlignment="1" applyProtection="1">
      <alignment horizontal="center" vertical="center"/>
      <protection/>
    </xf>
  </cellXfs>
  <cellStyles count="275">
    <cellStyle name="Normal" xfId="0"/>
    <cellStyle name="Percent" xfId="15"/>
    <cellStyle name="Currency" xfId="16"/>
    <cellStyle name="Currency [0]" xfId="17"/>
    <cellStyle name="Comma" xfId="18"/>
    <cellStyle name="Comma [0]" xfId="19"/>
    <cellStyle name="Normale 7" xfId="20"/>
    <cellStyle name="Collegamento ipertestuale 2" xfId="21"/>
    <cellStyle name="Euro" xfId="22"/>
    <cellStyle name="Euro 10" xfId="23"/>
    <cellStyle name="Euro 11" xfId="24"/>
    <cellStyle name="Euro 12" xfId="25"/>
    <cellStyle name="Euro 13" xfId="26"/>
    <cellStyle name="Euro 14" xfId="27"/>
    <cellStyle name="Euro 15" xfId="28"/>
    <cellStyle name="Euro 16" xfId="29"/>
    <cellStyle name="Euro 17" xfId="30"/>
    <cellStyle name="Euro 18" xfId="31"/>
    <cellStyle name="Euro 19" xfId="32"/>
    <cellStyle name="Euro 2" xfId="33"/>
    <cellStyle name="Euro 20" xfId="34"/>
    <cellStyle name="Euro 21" xfId="35"/>
    <cellStyle name="Euro 22" xfId="36"/>
    <cellStyle name="Euro 23" xfId="37"/>
    <cellStyle name="Euro 24" xfId="38"/>
    <cellStyle name="Euro 3" xfId="39"/>
    <cellStyle name="Euro 4" xfId="40"/>
    <cellStyle name="Euro 5" xfId="41"/>
    <cellStyle name="Euro 6" xfId="42"/>
    <cellStyle name="Euro 7" xfId="43"/>
    <cellStyle name="Euro 8" xfId="44"/>
    <cellStyle name="Euro 9" xfId="45"/>
    <cellStyle name="Migliaia (0)_articolazione" xfId="46"/>
    <cellStyle name="Migliaia [0] 3" xfId="47"/>
    <cellStyle name="Migliaia [0] 16" xfId="48"/>
    <cellStyle name="Migliaia [0] 18" xfId="49"/>
    <cellStyle name="Migliaia [0] 2" xfId="50"/>
    <cellStyle name="Migliaia [0] 2 2" xfId="51"/>
    <cellStyle name="Migliaia [0] 20" xfId="52"/>
    <cellStyle name="Migliaia [0] 22" xfId="53"/>
    <cellStyle name="Migliaia [0] 4" xfId="54"/>
    <cellStyle name="Migliaia [0] 4 2" xfId="55"/>
    <cellStyle name="Migliaia [0] 5" xfId="56"/>
    <cellStyle name="Migliaia [0] 6" xfId="57"/>
    <cellStyle name="Migliaia [0] 7" xfId="58"/>
    <cellStyle name="Migliaia 2 dec." xfId="59"/>
    <cellStyle name="Migliaia 3" xfId="60"/>
    <cellStyle name="Normal_Calcola totali" xfId="61"/>
    <cellStyle name="Normale 2" xfId="62"/>
    <cellStyle name="Normale 2 2" xfId="63"/>
    <cellStyle name="Normale 3" xfId="64"/>
    <cellStyle name="Normale 3 2" xfId="65"/>
    <cellStyle name="Normale 4" xfId="66"/>
    <cellStyle name="Normale 5" xfId="67"/>
    <cellStyle name="Percentuale 3" xfId="68"/>
    <cellStyle name="Percentuale 4" xfId="69"/>
    <cellStyle name="Percentuale 4 2" xfId="70"/>
    <cellStyle name="Percentuale 5" xfId="71"/>
    <cellStyle name="Percentuale 6" xfId="72"/>
    <cellStyle name="Percentuale 7" xfId="73"/>
    <cellStyle name="Percentuale 8" xfId="74"/>
    <cellStyle name="Puntato" xfId="75"/>
    <cellStyle name="Valuta (0)_articolazione" xfId="76"/>
    <cellStyle name="Euro 25" xfId="77"/>
    <cellStyle name="Migliaia 6" xfId="78"/>
    <cellStyle name="Normale 6" xfId="79"/>
    <cellStyle name="Percentuale 2" xfId="80"/>
    <cellStyle name="Migliaia 2" xfId="81"/>
    <cellStyle name="Migliaia 4" xfId="82"/>
    <cellStyle name="Migliaia 5" xfId="83"/>
    <cellStyle name="Collegamento ipertestuale" xfId="84"/>
    <cellStyle name="Collegamento ipertestuale 6" xfId="85"/>
    <cellStyle name="Collegamento ipertestuale 2 4" xfId="86"/>
    <cellStyle name="Collegamento ipertestuale 2 2" xfId="87"/>
    <cellStyle name="Collegamento ipertestuale 2 2 2" xfId="88"/>
    <cellStyle name="Collegamento ipertestuale 2 3" xfId="89"/>
    <cellStyle name="Collegamento ipertestuale 3" xfId="90"/>
    <cellStyle name="Collegamento ipertestuale 4" xfId="91"/>
    <cellStyle name="Collegamento ipertestuale 5" xfId="92"/>
    <cellStyle name="Euro 25 2" xfId="93"/>
    <cellStyle name="Euro 25 3" xfId="94"/>
    <cellStyle name="Migliaia [0] 9" xfId="95"/>
    <cellStyle name="Migliaia [0] 4 3" xfId="96"/>
    <cellStyle name="Migliaia [0] 5 2" xfId="97"/>
    <cellStyle name="Migliaia [0] 5 2 2" xfId="98"/>
    <cellStyle name="Migliaia [0] 7 2" xfId="99"/>
    <cellStyle name="Migliaia [0] 7 2 2" xfId="100"/>
    <cellStyle name="Migliaia [0] 8" xfId="101"/>
    <cellStyle name="Migliaia 3 5" xfId="102"/>
    <cellStyle name="Migliaia 3 2" xfId="103"/>
    <cellStyle name="Migliaia 4 4" xfId="104"/>
    <cellStyle name="Migliaia 5 4" xfId="105"/>
    <cellStyle name="Normale 10" xfId="106"/>
    <cellStyle name="Normale 11" xfId="107"/>
    <cellStyle name="Normale 12" xfId="108"/>
    <cellStyle name="Normale 13" xfId="109"/>
    <cellStyle name="Normale 14" xfId="110"/>
    <cellStyle name="Normale 15" xfId="111"/>
    <cellStyle name="Normale 16" xfId="112"/>
    <cellStyle name="Normale 2 4" xfId="113"/>
    <cellStyle name="Normale 2 2 3" xfId="114"/>
    <cellStyle name="Normale 2 2 2" xfId="115"/>
    <cellStyle name="Normale 2 3" xfId="116"/>
    <cellStyle name="Normale 3 6" xfId="117"/>
    <cellStyle name="Normale 3 2 5" xfId="118"/>
    <cellStyle name="Normale 3 2 2" xfId="119"/>
    <cellStyle name="Normale 3 3" xfId="120"/>
    <cellStyle name="Normale 4 4" xfId="121"/>
    <cellStyle name="Normale 4 2" xfId="122"/>
    <cellStyle name="Normale 4 3" xfId="123"/>
    <cellStyle name="Normale 5 3" xfId="124"/>
    <cellStyle name="Normale 5 2" xfId="125"/>
    <cellStyle name="Normale 6 4" xfId="126"/>
    <cellStyle name="Normale 7 2" xfId="127"/>
    <cellStyle name="Normale 8" xfId="128"/>
    <cellStyle name="Normale 9" xfId="129"/>
    <cellStyle name="Percentuale 4 3" xfId="130"/>
    <cellStyle name="Percentuale 5 2" xfId="131"/>
    <cellStyle name="Percentuale 5 2 2" xfId="132"/>
    <cellStyle name="Percentuale 7 2" xfId="133"/>
    <cellStyle name="Percentuale 7 2 2" xfId="134"/>
    <cellStyle name="Percentuale 8 5" xfId="135"/>
    <cellStyle name="Percentuale 8 2" xfId="136"/>
    <cellStyle name="Normale 17" xfId="137"/>
    <cellStyle name="Migliaia 9" xfId="138"/>
    <cellStyle name="Normale 18" xfId="139"/>
    <cellStyle name="Migliaia 7" xfId="140"/>
    <cellStyle name="Normale 6 2" xfId="141"/>
    <cellStyle name="Percentuale 2 2" xfId="142"/>
    <cellStyle name="Migliaia 2 2" xfId="143"/>
    <cellStyle name="Migliaia 4 2" xfId="144"/>
    <cellStyle name="Migliaia 5 2" xfId="145"/>
    <cellStyle name="Normale 19" xfId="146"/>
    <cellStyle name="Migliaia 8" xfId="147"/>
    <cellStyle name="Normale 20" xfId="148"/>
    <cellStyle name="Migliaia 3 3" xfId="149"/>
    <cellStyle name="Normale 3 4" xfId="150"/>
    <cellStyle name="Normale 3 2 3" xfId="151"/>
    <cellStyle name="Migliaia 12" xfId="152"/>
    <cellStyle name="Percentuale 8 3" xfId="153"/>
    <cellStyle name="Normale 21" xfId="154"/>
    <cellStyle name="Migliaia 10" xfId="155"/>
    <cellStyle name="Normale 6 3" xfId="156"/>
    <cellStyle name="Percentuale 2 3" xfId="157"/>
    <cellStyle name="Migliaia 2 3" xfId="158"/>
    <cellStyle name="Migliaia 4 3" xfId="159"/>
    <cellStyle name="Migliaia 5 3" xfId="160"/>
    <cellStyle name="Normale 22" xfId="161"/>
    <cellStyle name="Migliaia 11" xfId="162"/>
    <cellStyle name="Normale 23" xfId="163"/>
    <cellStyle name="Migliaia 3 4" xfId="164"/>
    <cellStyle name="Normale 3 5" xfId="165"/>
    <cellStyle name="Normale 3 2 4" xfId="166"/>
    <cellStyle name="Percentuale 8 4" xfId="167"/>
    <cellStyle name="Normale 24" xfId="168"/>
    <cellStyle name="Migliaia 13" xfId="169"/>
    <cellStyle name="Migliaia 14" xfId="170"/>
    <cellStyle name="Normale 25" xfId="171"/>
    <cellStyle name="Euro 26" xfId="172"/>
    <cellStyle name="Euro 10 2" xfId="173"/>
    <cellStyle name="Euro 11 2" xfId="174"/>
    <cellStyle name="Euro 12 2" xfId="175"/>
    <cellStyle name="Euro 13 2" xfId="176"/>
    <cellStyle name="Euro 14 2" xfId="177"/>
    <cellStyle name="Euro 15 2" xfId="178"/>
    <cellStyle name="Euro 16 2" xfId="179"/>
    <cellStyle name="Euro 17 2" xfId="180"/>
    <cellStyle name="Euro 18 2" xfId="181"/>
    <cellStyle name="Euro 19 2" xfId="182"/>
    <cellStyle name="Euro 2 2" xfId="183"/>
    <cellStyle name="Euro 20 2" xfId="184"/>
    <cellStyle name="Euro 21 2" xfId="185"/>
    <cellStyle name="Euro 22 2" xfId="186"/>
    <cellStyle name="Euro 23 2" xfId="187"/>
    <cellStyle name="Euro 24 2" xfId="188"/>
    <cellStyle name="Euro 3 2" xfId="189"/>
    <cellStyle name="Euro 4 2" xfId="190"/>
    <cellStyle name="Euro 5 2" xfId="191"/>
    <cellStyle name="Euro 6 2" xfId="192"/>
    <cellStyle name="Euro 7 2" xfId="193"/>
    <cellStyle name="Euro 8 2" xfId="194"/>
    <cellStyle name="Euro 9 2" xfId="195"/>
    <cellStyle name="Migliaia [0] 3 2" xfId="196"/>
    <cellStyle name="Migliaia [0] 16 2" xfId="197"/>
    <cellStyle name="Migliaia [0] 18 2" xfId="198"/>
    <cellStyle name="Migliaia [0] 2 3" xfId="199"/>
    <cellStyle name="Migliaia [0] 2 2 2" xfId="200"/>
    <cellStyle name="Migliaia [0] 20 2" xfId="201"/>
    <cellStyle name="Migliaia [0] 22 2" xfId="202"/>
    <cellStyle name="Migliaia [0] 4 4" xfId="203"/>
    <cellStyle name="Migliaia [0] 4 2 2" xfId="204"/>
    <cellStyle name="Migliaia [0] 5 3" xfId="205"/>
    <cellStyle name="Migliaia [0] 6 2" xfId="206"/>
    <cellStyle name="Migliaia [0] 7 3" xfId="207"/>
    <cellStyle name="Migliaia 3 6" xfId="208"/>
    <cellStyle name="Normale 2 5" xfId="209"/>
    <cellStyle name="Normale 2 2 4" xfId="210"/>
    <cellStyle name="Normale 3 7" xfId="211"/>
    <cellStyle name="Normale 3 2 6" xfId="212"/>
    <cellStyle name="Percentuale 3 2" xfId="213"/>
    <cellStyle name="Percentuale 4 4" xfId="214"/>
    <cellStyle name="Percentuale 4 2 2" xfId="215"/>
    <cellStyle name="Percentuale 5 3" xfId="216"/>
    <cellStyle name="Percentuale 6 2" xfId="217"/>
    <cellStyle name="Percentuale 7 3" xfId="218"/>
    <cellStyle name="Percentuale 8 6" xfId="219"/>
    <cellStyle name="Euro 25 4" xfId="220"/>
    <cellStyle name="Migliaia 6 2" xfId="221"/>
    <cellStyle name="Normale 6 5" xfId="222"/>
    <cellStyle name="Percentuale 2 4" xfId="223"/>
    <cellStyle name="Migliaia 2 4" xfId="224"/>
    <cellStyle name="Migliaia 4 5" xfId="225"/>
    <cellStyle name="Migliaia 5 5" xfId="226"/>
    <cellStyle name="Migliaia 10 2" xfId="227"/>
    <cellStyle name="Migliaia 7 2" xfId="228"/>
    <cellStyle name="Normale 2 3 2" xfId="229"/>
    <cellStyle name="Migliaia 8 2" xfId="230"/>
    <cellStyle name="Migliaia 9 2" xfId="231"/>
    <cellStyle name="Migliaia 11 2" xfId="232"/>
    <cellStyle name="Migliaia 12 2" xfId="233"/>
    <cellStyle name="Migliaia 13 2" xfId="234"/>
    <cellStyle name="Normale 26" xfId="235"/>
    <cellStyle name="Migliaia 3 7" xfId="236"/>
    <cellStyle name="Normale 3 8" xfId="237"/>
    <cellStyle name="Normale 3 2 7" xfId="238"/>
    <cellStyle name="Percentuale 8 7" xfId="239"/>
    <cellStyle name="Normale 6 6" xfId="240"/>
    <cellStyle name="Percentuale 2 5" xfId="241"/>
    <cellStyle name="Migliaia 2 5" xfId="242"/>
    <cellStyle name="Migliaia 4 6" xfId="243"/>
    <cellStyle name="Migliaia 5 6" xfId="244"/>
    <cellStyle name="Normale 8 2" xfId="245"/>
    <cellStyle name="=C:\WINNT35\SYSTEM32\COMMAND.COM" xfId="246"/>
    <cellStyle name="Migliaia 3 8" xfId="247"/>
    <cellStyle name="Normale 3 9" xfId="248"/>
    <cellStyle name="Normale 3 2 8" xfId="249"/>
    <cellStyle name="Percentuale 8 8" xfId="250"/>
    <cellStyle name="Normale 6 7" xfId="251"/>
    <cellStyle name="Percentuale 2 6" xfId="252"/>
    <cellStyle name="Migliaia 2 6" xfId="253"/>
    <cellStyle name="Migliaia 4 7" xfId="254"/>
    <cellStyle name="Migliaia 5 7" xfId="255"/>
    <cellStyle name="Migliaia 3 9" xfId="256"/>
    <cellStyle name="Normale 3 10" xfId="257"/>
    <cellStyle name="Normale 3 2 9" xfId="258"/>
    <cellStyle name="Percentuale 8 9" xfId="259"/>
    <cellStyle name="Normale 6 8" xfId="260"/>
    <cellStyle name="Percentuale 2 7" xfId="261"/>
    <cellStyle name="Migliaia 2 7" xfId="262"/>
    <cellStyle name="Migliaia 4 8" xfId="263"/>
    <cellStyle name="Migliaia 5 8" xfId="264"/>
    <cellStyle name="Normale 9 2" xfId="265"/>
    <cellStyle name="Migliaia 14 2" xfId="266"/>
    <cellStyle name="Normale 2 4 2" xfId="267"/>
    <cellStyle name="Migliaia 3 10" xfId="268"/>
    <cellStyle name="Normale 3 11" xfId="269"/>
    <cellStyle name="Normale 3 2 10" xfId="270"/>
    <cellStyle name="Percentuale 8 10" xfId="271"/>
    <cellStyle name="Normale 6 9" xfId="272"/>
    <cellStyle name="Percentuale 2 8" xfId="273"/>
    <cellStyle name="Migliaia 2 8" xfId="274"/>
    <cellStyle name="Migliaia 4 9" xfId="275"/>
    <cellStyle name="Migliaia 5 9" xfId="276"/>
    <cellStyle name="Migliaia 16" xfId="277"/>
    <cellStyle name="Migliaia 15" xfId="278"/>
    <cellStyle name="Migliaia 18" xfId="279"/>
    <cellStyle name="Migliaia 17" xfId="280"/>
    <cellStyle name="Migliaia 19" xfId="281"/>
    <cellStyle name="Migliaia 20" xfId="282"/>
    <cellStyle name="Migliaia 21" xfId="283"/>
    <cellStyle name="Migliaia 22" xfId="284"/>
    <cellStyle name="Migliaia 23" xfId="285"/>
    <cellStyle name="Migliaia 24" xfId="286"/>
    <cellStyle name="Migliaia 25" xfId="287"/>
    <cellStyle name="Migliaia 26"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38"/>
  <sheetViews>
    <sheetView showGridLines="0" tabSelected="1" zoomScale="85" zoomScaleNormal="85" workbookViewId="0" topLeftCell="A1">
      <selection activeCell="B13" sqref="B13"/>
    </sheetView>
  </sheetViews>
  <sheetFormatPr defaultColWidth="9.140625" defaultRowHeight="12.75"/>
  <cols>
    <col min="1" max="1" width="9.140625" style="90" customWidth="1"/>
    <col min="2" max="2" width="21.28125" style="78" bestFit="1" customWidth="1"/>
    <col min="3" max="4" width="14.28125" style="78" bestFit="1" customWidth="1"/>
    <col min="5" max="5" width="11.140625" style="83" bestFit="1" customWidth="1"/>
    <col min="6" max="6" width="24.00390625" style="78" bestFit="1" customWidth="1"/>
    <col min="7" max="7" width="20.140625" style="78" bestFit="1" customWidth="1"/>
    <col min="8" max="8" width="24.140625" style="78" bestFit="1" customWidth="1"/>
    <col min="9" max="10" width="22.7109375" style="78" bestFit="1" customWidth="1"/>
    <col min="11" max="11" width="18.140625" style="78" bestFit="1" customWidth="1"/>
    <col min="12" max="12" width="21.00390625" style="78" bestFit="1" customWidth="1"/>
    <col min="13" max="13" width="13.28125" style="78" bestFit="1" customWidth="1"/>
    <col min="14" max="14" width="18.140625" style="78" bestFit="1" customWidth="1"/>
    <col min="15" max="15" width="19.140625" style="78" bestFit="1" customWidth="1"/>
    <col min="16" max="16" width="16.57421875" style="78" bestFit="1" customWidth="1"/>
    <col min="17" max="17" width="17.57421875" style="78" bestFit="1" customWidth="1"/>
    <col min="18" max="18" width="15.7109375" style="78" bestFit="1" customWidth="1"/>
    <col min="19" max="19" width="11.421875" style="78" bestFit="1" customWidth="1"/>
    <col min="20" max="16384" width="9.140625" style="78" customWidth="1"/>
  </cols>
  <sheetData>
    <row r="1" spans="1:5" s="84" customFormat="1" ht="18.75">
      <c r="A1" s="85"/>
      <c r="B1" s="84" t="s">
        <v>83</v>
      </c>
      <c r="C1" s="84" t="s">
        <v>82</v>
      </c>
      <c r="D1" s="84" t="s">
        <v>81</v>
      </c>
      <c r="E1" s="85" t="s">
        <v>58</v>
      </c>
    </row>
    <row r="2" spans="1:24" ht="12.75">
      <c r="A2" s="90">
        <v>1</v>
      </c>
      <c r="B2" s="78" t="s">
        <v>68</v>
      </c>
      <c r="C2" s="90" t="s">
        <v>92</v>
      </c>
      <c r="D2" s="87">
        <f>+'Ambito Nord Orientale'!$D$8</f>
        <v>0.039560000000000005</v>
      </c>
      <c r="E2" s="86">
        <v>34622300</v>
      </c>
      <c r="F2" s="170"/>
      <c r="G2" s="91"/>
      <c r="H2" s="91"/>
      <c r="I2" s="91"/>
      <c r="J2" s="91"/>
      <c r="K2" s="91"/>
      <c r="L2" s="91"/>
      <c r="M2" s="91"/>
      <c r="N2" s="91"/>
      <c r="O2" s="79"/>
      <c r="P2" s="79"/>
      <c r="Q2" s="79"/>
      <c r="R2" s="79"/>
      <c r="S2" s="79"/>
      <c r="T2" s="79"/>
      <c r="U2" s="79"/>
      <c r="V2" s="79"/>
      <c r="W2" s="79"/>
      <c r="X2" s="79"/>
    </row>
    <row r="3" spans="1:24" ht="12.75">
      <c r="A3" s="90">
        <v>2</v>
      </c>
      <c r="B3" s="78" t="s">
        <v>69</v>
      </c>
      <c r="C3" s="90" t="s">
        <v>92</v>
      </c>
      <c r="D3" s="87">
        <f>+'Ambito Nord Orientale'!$D$8</f>
        <v>0.039560000000000005</v>
      </c>
      <c r="E3" s="86">
        <v>34622300</v>
      </c>
      <c r="F3" s="170"/>
      <c r="G3" s="91"/>
      <c r="H3" s="91"/>
      <c r="I3" s="91"/>
      <c r="J3" s="91"/>
      <c r="K3" s="91"/>
      <c r="L3" s="91"/>
      <c r="M3" s="91"/>
      <c r="N3" s="91"/>
      <c r="O3" s="79"/>
      <c r="P3" s="79"/>
      <c r="Q3" s="79"/>
      <c r="R3" s="79"/>
      <c r="S3" s="79"/>
      <c r="T3" s="79"/>
      <c r="U3" s="79"/>
      <c r="V3" s="79"/>
      <c r="W3" s="79"/>
      <c r="X3" s="79"/>
    </row>
    <row r="4" spans="1:24" ht="12.75">
      <c r="A4" s="90">
        <v>3</v>
      </c>
      <c r="B4" s="78" t="s">
        <v>70</v>
      </c>
      <c r="C4" s="90" t="s">
        <v>92</v>
      </c>
      <c r="D4" s="87">
        <f>+'Ambito Nord Orientale'!$D$8</f>
        <v>0.039560000000000005</v>
      </c>
      <c r="E4" s="86">
        <v>34622300</v>
      </c>
      <c r="F4" s="170"/>
      <c r="G4" s="91"/>
      <c r="H4" s="91"/>
      <c r="I4" s="91"/>
      <c r="J4" s="91"/>
      <c r="K4" s="91"/>
      <c r="L4" s="91"/>
      <c r="M4" s="91"/>
      <c r="N4" s="91"/>
      <c r="O4" s="79"/>
      <c r="P4" s="79"/>
      <c r="Q4" s="79"/>
      <c r="R4" s="79"/>
      <c r="S4" s="79"/>
      <c r="T4" s="79"/>
      <c r="U4" s="79"/>
      <c r="V4" s="79"/>
      <c r="W4" s="79"/>
      <c r="X4" s="79"/>
    </row>
    <row r="5" spans="1:24" ht="12.75">
      <c r="A5" s="90">
        <v>4</v>
      </c>
      <c r="B5" s="78" t="s">
        <v>71</v>
      </c>
      <c r="C5" s="90" t="s">
        <v>92</v>
      </c>
      <c r="D5" s="87">
        <f>+'Ambito Nord Orientale'!$D$8</f>
        <v>0.039560000000000005</v>
      </c>
      <c r="E5" s="86">
        <v>34622300</v>
      </c>
      <c r="F5" s="170"/>
      <c r="G5" s="91"/>
      <c r="H5" s="91"/>
      <c r="I5" s="91"/>
      <c r="J5" s="91"/>
      <c r="K5" s="91"/>
      <c r="L5" s="91"/>
      <c r="M5" s="91"/>
      <c r="N5" s="91"/>
      <c r="O5" s="79"/>
      <c r="P5" s="79"/>
      <c r="Q5" s="79"/>
      <c r="R5" s="79"/>
      <c r="S5" s="79"/>
      <c r="T5" s="79"/>
      <c r="U5" s="79"/>
      <c r="V5" s="79"/>
      <c r="W5" s="79"/>
      <c r="X5" s="79"/>
    </row>
    <row r="6" spans="1:24" ht="12.75">
      <c r="A6" s="90">
        <v>5</v>
      </c>
      <c r="B6" s="78" t="s">
        <v>72</v>
      </c>
      <c r="C6" s="90" t="s">
        <v>92</v>
      </c>
      <c r="D6" s="87">
        <f>+'Ambito Nord Orientale'!$D$8</f>
        <v>0.039560000000000005</v>
      </c>
      <c r="E6" s="86">
        <v>34622300</v>
      </c>
      <c r="F6" s="170"/>
      <c r="G6" s="91"/>
      <c r="H6" s="91"/>
      <c r="I6" s="91"/>
      <c r="J6" s="91"/>
      <c r="K6" s="91"/>
      <c r="L6" s="91"/>
      <c r="M6" s="91"/>
      <c r="N6" s="91"/>
      <c r="O6" s="79"/>
      <c r="P6" s="79"/>
      <c r="Q6" s="79"/>
      <c r="R6" s="79"/>
      <c r="S6" s="79"/>
      <c r="T6" s="79"/>
      <c r="U6" s="79"/>
      <c r="V6" s="79"/>
      <c r="W6" s="79"/>
      <c r="X6" s="79"/>
    </row>
    <row r="7" spans="1:24" ht="12.75">
      <c r="A7" s="90">
        <v>6</v>
      </c>
      <c r="B7" s="78" t="s">
        <v>73</v>
      </c>
      <c r="C7" s="90" t="s">
        <v>92</v>
      </c>
      <c r="D7" s="87">
        <f>+'Ambito Nord Orientale'!$D$8</f>
        <v>0.039560000000000005</v>
      </c>
      <c r="E7" s="86">
        <v>34622300</v>
      </c>
      <c r="F7" s="170"/>
      <c r="G7" s="91"/>
      <c r="H7" s="91"/>
      <c r="I7" s="91"/>
      <c r="J7" s="91"/>
      <c r="K7" s="91"/>
      <c r="L7" s="91"/>
      <c r="M7" s="91"/>
      <c r="N7" s="91"/>
      <c r="O7" s="79"/>
      <c r="P7" s="79"/>
      <c r="Q7" s="79"/>
      <c r="R7" s="79"/>
      <c r="S7" s="79"/>
      <c r="T7" s="79"/>
      <c r="U7" s="79"/>
      <c r="V7" s="79"/>
      <c r="W7" s="79"/>
      <c r="X7" s="79"/>
    </row>
    <row r="8" spans="1:7" s="80" customFormat="1" ht="12.75">
      <c r="A8" s="90">
        <v>7</v>
      </c>
      <c r="B8" s="80" t="s">
        <v>74</v>
      </c>
      <c r="C8" s="90" t="s">
        <v>92</v>
      </c>
      <c r="D8" s="87">
        <f>+'Ambito Nord Orientale'!$D$8</f>
        <v>0.039560000000000005</v>
      </c>
      <c r="E8" s="86">
        <v>34622300</v>
      </c>
      <c r="F8" s="170"/>
      <c r="G8" s="91"/>
    </row>
    <row r="9" spans="1:7" s="80" customFormat="1" ht="12.75">
      <c r="A9" s="90">
        <v>8</v>
      </c>
      <c r="B9" s="80" t="s">
        <v>75</v>
      </c>
      <c r="C9" s="90" t="s">
        <v>92</v>
      </c>
      <c r="D9" s="87">
        <f>+'Ambito Nord Orientale'!$D$8</f>
        <v>0.039560000000000005</v>
      </c>
      <c r="E9" s="86">
        <v>34622300</v>
      </c>
      <c r="F9" s="170"/>
      <c r="G9" s="91"/>
    </row>
    <row r="10" spans="1:7" s="80" customFormat="1" ht="12.75">
      <c r="A10" s="90">
        <v>9</v>
      </c>
      <c r="B10" s="80" t="s">
        <v>76</v>
      </c>
      <c r="C10" s="90" t="s">
        <v>92</v>
      </c>
      <c r="D10" s="87">
        <f>+'Ambito Nord Orientale'!$D$8</f>
        <v>0.039560000000000005</v>
      </c>
      <c r="E10" s="86">
        <v>34622300</v>
      </c>
      <c r="F10" s="170"/>
      <c r="G10" s="91"/>
    </row>
    <row r="11" spans="1:7" s="80" customFormat="1" ht="12.75">
      <c r="A11" s="90">
        <v>10</v>
      </c>
      <c r="B11" s="80" t="s">
        <v>77</v>
      </c>
      <c r="C11" s="90" t="s">
        <v>92</v>
      </c>
      <c r="D11" s="87">
        <f>+'Ambito Nord Orientale'!$D$8</f>
        <v>0.039560000000000005</v>
      </c>
      <c r="E11" s="86">
        <v>34622300</v>
      </c>
      <c r="F11" s="170"/>
      <c r="G11" s="91"/>
    </row>
    <row r="12" spans="1:7" s="80" customFormat="1" ht="12.75">
      <c r="A12" s="90">
        <v>11</v>
      </c>
      <c r="B12" s="80" t="s">
        <v>78</v>
      </c>
      <c r="C12" s="90" t="s">
        <v>92</v>
      </c>
      <c r="D12" s="87">
        <f>+'Ambito Nord Orientale'!$D$8</f>
        <v>0.039560000000000005</v>
      </c>
      <c r="E12" s="86">
        <v>34622300</v>
      </c>
      <c r="F12" s="170"/>
      <c r="G12" s="91"/>
    </row>
    <row r="13" spans="1:7" s="80" customFormat="1" ht="12.75">
      <c r="A13" s="90">
        <v>12</v>
      </c>
      <c r="B13" s="80" t="s">
        <v>79</v>
      </c>
      <c r="C13" s="90" t="s">
        <v>92</v>
      </c>
      <c r="D13" s="87">
        <f>+'Ambito Nord Orientale'!$D$8</f>
        <v>0.039560000000000005</v>
      </c>
      <c r="E13" s="86">
        <v>34622300</v>
      </c>
      <c r="F13" s="170"/>
      <c r="G13" s="91"/>
    </row>
    <row r="14" spans="1:7" s="80" customFormat="1" ht="12.75">
      <c r="A14" s="90">
        <v>13</v>
      </c>
      <c r="B14" s="80" t="s">
        <v>80</v>
      </c>
      <c r="C14" s="81" t="s">
        <v>93</v>
      </c>
      <c r="D14" s="87">
        <f>+'Ambito Nord Orientale'!D23</f>
        <v>0.039591999999999995</v>
      </c>
      <c r="E14" s="86">
        <v>34613901</v>
      </c>
      <c r="F14" s="170"/>
      <c r="G14" s="91"/>
    </row>
    <row r="15" spans="1:7" s="80" customFormat="1" ht="12.75">
      <c r="A15" s="90">
        <v>14</v>
      </c>
      <c r="B15" s="80" t="s">
        <v>84</v>
      </c>
      <c r="C15" s="81" t="s">
        <v>92</v>
      </c>
      <c r="D15" s="87">
        <f>+'Ambito Nord Orientale'!D38</f>
        <v>0.039709999999999995</v>
      </c>
      <c r="E15" s="86">
        <v>34620600</v>
      </c>
      <c r="F15" s="170"/>
      <c r="G15" s="91"/>
    </row>
    <row r="16" spans="1:7" s="80" customFormat="1" ht="12.75">
      <c r="A16" s="90">
        <v>15</v>
      </c>
      <c r="B16" s="80" t="s">
        <v>85</v>
      </c>
      <c r="C16" s="81" t="s">
        <v>92</v>
      </c>
      <c r="D16" s="87">
        <f>+'Ambito Nord Orientale'!D38</f>
        <v>0.039709999999999995</v>
      </c>
      <c r="E16" s="86">
        <v>34620600</v>
      </c>
      <c r="F16" s="170"/>
      <c r="G16" s="91"/>
    </row>
    <row r="17" spans="1:7" s="80" customFormat="1" ht="12.75">
      <c r="A17" s="90">
        <v>16</v>
      </c>
      <c r="B17" s="80" t="s">
        <v>86</v>
      </c>
      <c r="C17" s="81" t="s">
        <v>92</v>
      </c>
      <c r="D17" s="87">
        <f>+'Ambito Nord Orientale'!D53</f>
        <v>0.03965</v>
      </c>
      <c r="E17" s="86">
        <v>34621300</v>
      </c>
      <c r="F17" s="170"/>
      <c r="G17" s="91"/>
    </row>
    <row r="18" spans="1:7" s="80" customFormat="1" ht="12.75">
      <c r="A18" s="90">
        <v>17</v>
      </c>
      <c r="B18" s="80" t="s">
        <v>100</v>
      </c>
      <c r="C18" s="81" t="s">
        <v>92</v>
      </c>
      <c r="D18" s="87">
        <f>+'Ambito Nord Orientale'!D53</f>
        <v>0.03965</v>
      </c>
      <c r="E18" s="86">
        <v>34621300</v>
      </c>
      <c r="F18" s="170"/>
      <c r="G18" s="91"/>
    </row>
    <row r="19" spans="1:7" s="80" customFormat="1" ht="12.75">
      <c r="A19" s="90">
        <v>18</v>
      </c>
      <c r="B19" s="80" t="s">
        <v>101</v>
      </c>
      <c r="C19" s="81" t="s">
        <v>92</v>
      </c>
      <c r="D19" s="87">
        <f>+'Ambito Nord Orientale'!D53</f>
        <v>0.03965</v>
      </c>
      <c r="E19" s="86">
        <v>34621300</v>
      </c>
      <c r="F19" s="170"/>
      <c r="G19" s="91"/>
    </row>
    <row r="20" spans="1:7" s="80" customFormat="1" ht="12.75">
      <c r="A20" s="90">
        <v>19</v>
      </c>
      <c r="B20" s="80" t="s">
        <v>87</v>
      </c>
      <c r="C20" s="81" t="s">
        <v>92</v>
      </c>
      <c r="D20" s="87">
        <f>+'Ambito Nord Orientale'!D68</f>
        <v>0.03967</v>
      </c>
      <c r="E20" s="86">
        <v>34624101</v>
      </c>
      <c r="F20" s="170"/>
      <c r="G20" s="91"/>
    </row>
    <row r="21" spans="1:7" s="80" customFormat="1" ht="12.75">
      <c r="A21" s="90">
        <v>20</v>
      </c>
      <c r="B21" s="80" t="s">
        <v>94</v>
      </c>
      <c r="C21" s="81" t="s">
        <v>5</v>
      </c>
      <c r="D21" s="87">
        <f>+'Ambito Nord Orientale'!D83</f>
        <v>0.039779999999999996</v>
      </c>
      <c r="E21" s="86">
        <v>34624200</v>
      </c>
      <c r="F21" s="170"/>
      <c r="G21" s="91"/>
    </row>
    <row r="22" spans="1:7" s="80" customFormat="1" ht="12.75">
      <c r="A22" s="90">
        <v>21</v>
      </c>
      <c r="B22" s="80" t="s">
        <v>88</v>
      </c>
      <c r="C22" s="81" t="s">
        <v>92</v>
      </c>
      <c r="D22" s="87">
        <f>+'Ambito Nord Orientale'!D83</f>
        <v>0.039779999999999996</v>
      </c>
      <c r="E22" s="86">
        <v>34624200</v>
      </c>
      <c r="F22" s="170"/>
      <c r="G22" s="91"/>
    </row>
    <row r="23" spans="1:7" s="80" customFormat="1" ht="12.75">
      <c r="A23" s="90">
        <v>22</v>
      </c>
      <c r="B23" s="80" t="s">
        <v>89</v>
      </c>
      <c r="C23" s="81" t="s">
        <v>93</v>
      </c>
      <c r="D23" s="87">
        <f>+'Ambito Nord Orientale'!D83</f>
        <v>0.039779999999999996</v>
      </c>
      <c r="E23" s="86">
        <v>34624200</v>
      </c>
      <c r="F23" s="170"/>
      <c r="G23" s="91"/>
    </row>
    <row r="24" spans="1:7" s="80" customFormat="1" ht="12.75">
      <c r="A24" s="90">
        <v>23</v>
      </c>
      <c r="B24" s="80" t="s">
        <v>90</v>
      </c>
      <c r="C24" s="81" t="s">
        <v>92</v>
      </c>
      <c r="D24" s="87">
        <f>+'Ambito Nord Orientale'!D83</f>
        <v>0.039779999999999996</v>
      </c>
      <c r="E24" s="86">
        <v>34624200</v>
      </c>
      <c r="F24" s="170"/>
      <c r="G24" s="91"/>
    </row>
    <row r="25" spans="1:7" s="80" customFormat="1" ht="12.75">
      <c r="A25" s="90">
        <v>24</v>
      </c>
      <c r="B25" s="80" t="s">
        <v>91</v>
      </c>
      <c r="C25" s="81" t="s">
        <v>92</v>
      </c>
      <c r="D25" s="87">
        <f>+'Ambito Nord Orientale'!D83</f>
        <v>0.039779999999999996</v>
      </c>
      <c r="E25" s="86">
        <v>34624200</v>
      </c>
      <c r="F25" s="170"/>
      <c r="G25" s="91"/>
    </row>
    <row r="26" spans="1:7" s="80" customFormat="1" ht="12.75">
      <c r="A26" s="90">
        <v>25</v>
      </c>
      <c r="B26" s="80" t="s">
        <v>96</v>
      </c>
      <c r="C26" s="81" t="s">
        <v>92</v>
      </c>
      <c r="D26" s="87">
        <f>+'Ambito Nord Orientale'!D98</f>
        <v>0.039779999999999996</v>
      </c>
      <c r="E26" s="86">
        <v>34624200</v>
      </c>
      <c r="F26" s="170"/>
      <c r="G26" s="91"/>
    </row>
    <row r="27" spans="1:7" s="80" customFormat="1" ht="12.75">
      <c r="A27" s="90">
        <v>26</v>
      </c>
      <c r="B27" s="80" t="s">
        <v>103</v>
      </c>
      <c r="C27" s="81" t="s">
        <v>104</v>
      </c>
      <c r="D27" s="87">
        <f>+'Ambito Nord Orientale'!D113</f>
        <v>0.03937</v>
      </c>
      <c r="E27" s="86">
        <v>34625300</v>
      </c>
      <c r="F27" s="170"/>
      <c r="G27" s="91"/>
    </row>
    <row r="28" spans="1:7" s="80" customFormat="1" ht="12.75">
      <c r="A28" s="90">
        <v>27</v>
      </c>
      <c r="B28" s="80" t="s">
        <v>106</v>
      </c>
      <c r="C28" s="81" t="s">
        <v>104</v>
      </c>
      <c r="D28" s="87">
        <f>+'Ambito Nord Orientale'!D128</f>
        <v>0.039608700000000004</v>
      </c>
      <c r="E28" s="86">
        <v>34630700</v>
      </c>
      <c r="F28" s="170"/>
      <c r="G28" s="91"/>
    </row>
    <row r="29" spans="1:7" s="140" customFormat="1" ht="12.75">
      <c r="A29" s="90">
        <v>28</v>
      </c>
      <c r="B29" s="140" t="s">
        <v>110</v>
      </c>
      <c r="C29" s="141" t="s">
        <v>104</v>
      </c>
      <c r="D29" s="87">
        <f>+'Ambito Nord Orientale'!D143</f>
        <v>0.039736</v>
      </c>
      <c r="E29" s="86">
        <v>34627000</v>
      </c>
      <c r="F29" s="170"/>
      <c r="G29" s="91"/>
    </row>
    <row r="30" spans="1:7" s="140" customFormat="1" ht="12.75">
      <c r="A30" s="90">
        <v>29</v>
      </c>
      <c r="B30" s="140" t="s">
        <v>111</v>
      </c>
      <c r="C30" s="141" t="s">
        <v>104</v>
      </c>
      <c r="D30" s="87">
        <f>+'Ambito Nord Orientale'!D143</f>
        <v>0.039736</v>
      </c>
      <c r="E30" s="86">
        <v>34627000</v>
      </c>
      <c r="F30" s="170"/>
      <c r="G30" s="91"/>
    </row>
    <row r="31" spans="1:24" s="138" customFormat="1" ht="12.75">
      <c r="A31" s="90">
        <v>30</v>
      </c>
      <c r="B31" s="138" t="s">
        <v>112</v>
      </c>
      <c r="C31" s="90" t="s">
        <v>104</v>
      </c>
      <c r="D31" s="87">
        <f>+'Ambito Nord Orientale'!$D$8</f>
        <v>0.039560000000000005</v>
      </c>
      <c r="E31" s="86">
        <v>34622300</v>
      </c>
      <c r="F31" s="170"/>
      <c r="G31" s="91"/>
      <c r="H31" s="91"/>
      <c r="I31" s="91"/>
      <c r="J31" s="91"/>
      <c r="K31" s="91"/>
      <c r="L31" s="91"/>
      <c r="M31" s="91"/>
      <c r="N31" s="91"/>
      <c r="O31" s="139"/>
      <c r="P31" s="139"/>
      <c r="Q31" s="139"/>
      <c r="R31" s="139"/>
      <c r="S31" s="139"/>
      <c r="T31" s="139"/>
      <c r="U31" s="139"/>
      <c r="V31" s="139"/>
      <c r="W31" s="139"/>
      <c r="X31" s="139"/>
    </row>
    <row r="32" spans="1:5" s="80" customFormat="1" ht="12.75">
      <c r="A32" s="81"/>
      <c r="E32" s="82"/>
    </row>
    <row r="33" spans="1:5" s="80" customFormat="1" ht="12.75">
      <c r="A33" s="81"/>
      <c r="E33" s="82"/>
    </row>
    <row r="34" spans="1:5" s="80" customFormat="1" ht="12.75">
      <c r="A34" s="81"/>
      <c r="E34" s="82"/>
    </row>
    <row r="35" spans="1:5" s="80" customFormat="1" ht="12.75">
      <c r="A35" s="81"/>
      <c r="E35" s="82"/>
    </row>
    <row r="36" spans="1:5" s="80" customFormat="1" ht="12.75">
      <c r="A36" s="81"/>
      <c r="E36" s="82"/>
    </row>
    <row r="37" spans="1:5" s="80" customFormat="1" ht="12.75">
      <c r="A37" s="81"/>
      <c r="E37" s="82"/>
    </row>
    <row r="38" spans="1:5" s="80" customFormat="1" ht="12.75">
      <c r="A38" s="81"/>
      <c r="E38" s="82"/>
    </row>
    <row r="39" spans="1:5" s="80" customFormat="1" ht="12.75">
      <c r="A39" s="81"/>
      <c r="E39" s="82"/>
    </row>
    <row r="40" spans="1:5" s="80" customFormat="1" ht="12.75">
      <c r="A40" s="81"/>
      <c r="E40" s="82"/>
    </row>
    <row r="41" spans="1:5" s="80" customFormat="1" ht="12.75">
      <c r="A41" s="81"/>
      <c r="E41" s="82"/>
    </row>
    <row r="42" spans="1:5" s="80" customFormat="1" ht="12.75">
      <c r="A42" s="81"/>
      <c r="E42" s="82"/>
    </row>
    <row r="43" spans="1:5" s="80" customFormat="1" ht="12.75">
      <c r="A43" s="81"/>
      <c r="E43" s="82"/>
    </row>
    <row r="44" spans="1:5" s="80" customFormat="1" ht="12.75">
      <c r="A44" s="81"/>
      <c r="E44" s="82"/>
    </row>
    <row r="45" spans="1:5" s="80" customFormat="1" ht="12.75">
      <c r="A45" s="81"/>
      <c r="E45" s="82"/>
    </row>
    <row r="46" spans="1:5" s="80" customFormat="1" ht="12.75">
      <c r="A46" s="81"/>
      <c r="E46" s="82"/>
    </row>
    <row r="47" spans="1:5" s="80" customFormat="1" ht="12.75">
      <c r="A47" s="81"/>
      <c r="E47" s="82"/>
    </row>
    <row r="48" spans="1:5" s="80" customFormat="1" ht="12.75">
      <c r="A48" s="81"/>
      <c r="E48" s="82"/>
    </row>
    <row r="49" spans="1:5" s="80" customFormat="1" ht="12.75">
      <c r="A49" s="81"/>
      <c r="E49" s="82"/>
    </row>
    <row r="50" spans="1:5" s="80" customFormat="1" ht="12.75">
      <c r="A50" s="81"/>
      <c r="E50" s="82"/>
    </row>
    <row r="51" spans="1:5" s="80" customFormat="1" ht="12.75">
      <c r="A51" s="81"/>
      <c r="E51" s="82"/>
    </row>
    <row r="52" spans="1:5" s="80" customFormat="1" ht="12.75">
      <c r="A52" s="81"/>
      <c r="E52" s="82"/>
    </row>
    <row r="53" spans="1:5" s="80" customFormat="1" ht="12.75">
      <c r="A53" s="81"/>
      <c r="E53" s="82"/>
    </row>
    <row r="54" spans="1:5" s="80" customFormat="1" ht="12.75">
      <c r="A54" s="81"/>
      <c r="E54" s="82"/>
    </row>
    <row r="55" spans="1:5" s="80" customFormat="1" ht="12.75">
      <c r="A55" s="81"/>
      <c r="E55" s="82"/>
    </row>
    <row r="56" spans="1:5" s="80" customFormat="1" ht="12.75">
      <c r="A56" s="81"/>
      <c r="E56" s="82"/>
    </row>
    <row r="57" spans="1:5" s="80" customFormat="1" ht="12.75">
      <c r="A57" s="81"/>
      <c r="E57" s="82"/>
    </row>
    <row r="58" spans="1:5" s="80" customFormat="1" ht="12.75">
      <c r="A58" s="81"/>
      <c r="E58" s="82"/>
    </row>
    <row r="59" spans="1:5" s="80" customFormat="1" ht="12.75">
      <c r="A59" s="81"/>
      <c r="E59" s="82"/>
    </row>
    <row r="60" spans="1:5" s="80" customFormat="1" ht="12.75">
      <c r="A60" s="81"/>
      <c r="E60" s="82"/>
    </row>
    <row r="61" spans="1:5" s="80" customFormat="1" ht="12.75">
      <c r="A61" s="81"/>
      <c r="E61" s="82"/>
    </row>
    <row r="62" spans="1:5" s="80" customFormat="1" ht="12.75">
      <c r="A62" s="81"/>
      <c r="E62" s="82"/>
    </row>
    <row r="63" spans="1:5" s="80" customFormat="1" ht="12.75">
      <c r="A63" s="81"/>
      <c r="E63" s="82"/>
    </row>
    <row r="64" spans="1:5" s="80" customFormat="1" ht="12.75">
      <c r="A64" s="81"/>
      <c r="E64" s="82"/>
    </row>
    <row r="65" spans="1:5" s="80" customFormat="1" ht="12.75">
      <c r="A65" s="81"/>
      <c r="E65" s="82"/>
    </row>
    <row r="66" spans="1:5" s="80" customFormat="1" ht="12.75">
      <c r="A66" s="81"/>
      <c r="E66" s="82"/>
    </row>
    <row r="67" spans="1:5" s="80" customFormat="1" ht="12.75">
      <c r="A67" s="81"/>
      <c r="E67" s="82"/>
    </row>
    <row r="68" spans="1:5" s="80" customFormat="1" ht="12.75">
      <c r="A68" s="81"/>
      <c r="E68" s="82"/>
    </row>
    <row r="69" spans="1:5" s="80" customFormat="1" ht="12.75">
      <c r="A69" s="81"/>
      <c r="E69" s="82"/>
    </row>
    <row r="70" spans="1:5" s="80" customFormat="1" ht="12.75">
      <c r="A70" s="81"/>
      <c r="E70" s="82"/>
    </row>
    <row r="71" spans="1:5" s="80" customFormat="1" ht="12.75">
      <c r="A71" s="81"/>
      <c r="E71" s="82"/>
    </row>
    <row r="72" spans="1:5" s="80" customFormat="1" ht="12.75">
      <c r="A72" s="81"/>
      <c r="E72" s="82"/>
    </row>
    <row r="73" spans="1:5" s="80" customFormat="1" ht="12.75">
      <c r="A73" s="81"/>
      <c r="E73" s="82"/>
    </row>
    <row r="74" spans="1:5" s="80" customFormat="1" ht="12.75">
      <c r="A74" s="81"/>
      <c r="E74" s="82"/>
    </row>
    <row r="75" spans="1:5" s="80" customFormat="1" ht="12.75">
      <c r="A75" s="81"/>
      <c r="E75" s="82"/>
    </row>
    <row r="76" spans="1:5" s="80" customFormat="1" ht="12.75">
      <c r="A76" s="81"/>
      <c r="E76" s="82"/>
    </row>
    <row r="77" spans="1:5" s="80" customFormat="1" ht="12.75">
      <c r="A77" s="81"/>
      <c r="E77" s="82"/>
    </row>
    <row r="78" spans="1:5" s="80" customFormat="1" ht="12.75">
      <c r="A78" s="81"/>
      <c r="E78" s="82"/>
    </row>
    <row r="79" spans="1:5" s="80" customFormat="1" ht="12.75">
      <c r="A79" s="81"/>
      <c r="E79" s="82"/>
    </row>
    <row r="80" spans="1:5" s="80" customFormat="1" ht="12.75">
      <c r="A80" s="81"/>
      <c r="E80" s="82"/>
    </row>
    <row r="81" spans="1:5" s="80" customFormat="1" ht="12.75">
      <c r="A81" s="81"/>
      <c r="E81" s="82"/>
    </row>
    <row r="82" spans="1:5" s="80" customFormat="1" ht="12.75">
      <c r="A82" s="81"/>
      <c r="E82" s="82"/>
    </row>
    <row r="83" spans="1:5" s="80" customFormat="1" ht="12.75">
      <c r="A83" s="81"/>
      <c r="E83" s="82"/>
    </row>
    <row r="84" spans="1:5" s="80" customFormat="1" ht="12.75">
      <c r="A84" s="81"/>
      <c r="E84" s="82"/>
    </row>
    <row r="85" spans="1:5" s="80" customFormat="1" ht="12.75">
      <c r="A85" s="81"/>
      <c r="E85" s="82"/>
    </row>
    <row r="86" spans="1:5" s="80" customFormat="1" ht="12.75">
      <c r="A86" s="81"/>
      <c r="E86" s="82"/>
    </row>
    <row r="87" spans="1:5" s="80" customFormat="1" ht="12.75">
      <c r="A87" s="81"/>
      <c r="E87" s="82"/>
    </row>
    <row r="88" spans="1:5" s="80" customFormat="1" ht="12.75">
      <c r="A88" s="81"/>
      <c r="E88" s="82"/>
    </row>
    <row r="89" spans="1:5" s="80" customFormat="1" ht="12.75">
      <c r="A89" s="81"/>
      <c r="E89" s="82"/>
    </row>
    <row r="90" spans="1:5" s="80" customFormat="1" ht="12.75">
      <c r="A90" s="81"/>
      <c r="E90" s="82"/>
    </row>
    <row r="91" spans="1:5" s="80" customFormat="1" ht="12.75">
      <c r="A91" s="81"/>
      <c r="E91" s="82"/>
    </row>
    <row r="92" spans="1:5" s="80" customFormat="1" ht="12.75">
      <c r="A92" s="81"/>
      <c r="E92" s="82"/>
    </row>
    <row r="93" spans="1:5" s="80" customFormat="1" ht="12.75">
      <c r="A93" s="81"/>
      <c r="E93" s="82"/>
    </row>
    <row r="94" spans="1:5" s="80" customFormat="1" ht="12.75">
      <c r="A94" s="81"/>
      <c r="E94" s="82"/>
    </row>
    <row r="95" spans="1:5" s="80" customFormat="1" ht="12.75">
      <c r="A95" s="81"/>
      <c r="E95" s="82"/>
    </row>
    <row r="96" spans="1:5" s="80" customFormat="1" ht="12.75">
      <c r="A96" s="81"/>
      <c r="E96" s="82"/>
    </row>
    <row r="97" spans="1:5" s="80" customFormat="1" ht="12.75">
      <c r="A97" s="81"/>
      <c r="E97" s="82"/>
    </row>
    <row r="98" spans="1:5" s="80" customFormat="1" ht="12.75">
      <c r="A98" s="81"/>
      <c r="E98" s="82"/>
    </row>
    <row r="99" spans="1:5" s="80" customFormat="1" ht="12.75">
      <c r="A99" s="81"/>
      <c r="E99" s="82"/>
    </row>
    <row r="100" spans="1:5" s="80" customFormat="1" ht="12.75">
      <c r="A100" s="81"/>
      <c r="E100" s="82"/>
    </row>
    <row r="101" spans="1:5" s="80" customFormat="1" ht="12.75">
      <c r="A101" s="81"/>
      <c r="E101" s="82"/>
    </row>
    <row r="102" spans="1:5" s="80" customFormat="1" ht="12.75">
      <c r="A102" s="81"/>
      <c r="E102" s="82"/>
    </row>
    <row r="103" spans="1:5" s="80" customFormat="1" ht="12.75">
      <c r="A103" s="81"/>
      <c r="E103" s="82"/>
    </row>
    <row r="104" spans="1:5" s="80" customFormat="1" ht="12.75">
      <c r="A104" s="81"/>
      <c r="E104" s="82"/>
    </row>
    <row r="105" spans="1:5" s="80" customFormat="1" ht="12.75">
      <c r="A105" s="81"/>
      <c r="E105" s="82"/>
    </row>
    <row r="106" spans="1:5" s="80" customFormat="1" ht="12.75">
      <c r="A106" s="81"/>
      <c r="E106" s="82"/>
    </row>
    <row r="107" spans="1:5" s="80" customFormat="1" ht="12.75">
      <c r="A107" s="81"/>
      <c r="E107" s="82"/>
    </row>
    <row r="108" spans="1:5" s="80" customFormat="1" ht="12.75">
      <c r="A108" s="81"/>
      <c r="E108" s="82"/>
    </row>
    <row r="109" spans="1:5" s="80" customFormat="1" ht="12.75">
      <c r="A109" s="81"/>
      <c r="E109" s="82"/>
    </row>
    <row r="110" spans="1:5" s="80" customFormat="1" ht="12.75">
      <c r="A110" s="81"/>
      <c r="E110" s="82"/>
    </row>
    <row r="111" spans="1:5" s="80" customFormat="1" ht="12.75">
      <c r="A111" s="81"/>
      <c r="E111" s="82"/>
    </row>
    <row r="112" spans="1:5" s="80" customFormat="1" ht="12.75">
      <c r="A112" s="81"/>
      <c r="E112" s="82"/>
    </row>
    <row r="113" spans="1:5" s="80" customFormat="1" ht="12.75">
      <c r="A113" s="81"/>
      <c r="E113" s="82"/>
    </row>
    <row r="114" spans="1:5" s="80" customFormat="1" ht="12.75">
      <c r="A114" s="81"/>
      <c r="E114" s="82"/>
    </row>
    <row r="115" spans="1:5" s="80" customFormat="1" ht="12.75">
      <c r="A115" s="81"/>
      <c r="E115" s="82"/>
    </row>
    <row r="116" spans="1:5" s="80" customFormat="1" ht="12.75">
      <c r="A116" s="81"/>
      <c r="E116" s="82"/>
    </row>
    <row r="117" spans="1:5" s="80" customFormat="1" ht="12.75">
      <c r="A117" s="81"/>
      <c r="E117" s="82"/>
    </row>
    <row r="118" spans="1:5" s="80" customFormat="1" ht="12.75">
      <c r="A118" s="81"/>
      <c r="E118" s="82"/>
    </row>
    <row r="119" spans="1:5" s="80" customFormat="1" ht="12.75">
      <c r="A119" s="81"/>
      <c r="E119" s="82"/>
    </row>
    <row r="120" spans="1:5" s="80" customFormat="1" ht="12.75">
      <c r="A120" s="81"/>
      <c r="E120" s="82"/>
    </row>
    <row r="121" spans="1:5" s="80" customFormat="1" ht="12.75">
      <c r="A121" s="81"/>
      <c r="E121" s="82"/>
    </row>
    <row r="122" spans="1:5" s="80" customFormat="1" ht="12.75">
      <c r="A122" s="81"/>
      <c r="E122" s="82"/>
    </row>
    <row r="123" spans="1:5" s="80" customFormat="1" ht="12.75">
      <c r="A123" s="81"/>
      <c r="E123" s="82"/>
    </row>
    <row r="124" spans="1:5" s="80" customFormat="1" ht="12.75">
      <c r="A124" s="81"/>
      <c r="E124" s="82"/>
    </row>
    <row r="125" spans="1:5" s="80" customFormat="1" ht="12.75">
      <c r="A125" s="81"/>
      <c r="E125" s="82"/>
    </row>
    <row r="126" spans="1:5" s="80" customFormat="1" ht="12.75">
      <c r="A126" s="81"/>
      <c r="E126" s="82"/>
    </row>
    <row r="127" spans="1:5" s="80" customFormat="1" ht="12.75">
      <c r="A127" s="81"/>
      <c r="E127" s="82"/>
    </row>
    <row r="128" spans="1:5" s="80" customFormat="1" ht="12.75">
      <c r="A128" s="81"/>
      <c r="E128" s="82"/>
    </row>
    <row r="129" spans="1:5" s="80" customFormat="1" ht="12.75">
      <c r="A129" s="81"/>
      <c r="E129" s="82"/>
    </row>
    <row r="130" spans="1:5" s="80" customFormat="1" ht="12.75">
      <c r="A130" s="81"/>
      <c r="E130" s="82"/>
    </row>
    <row r="131" spans="1:5" s="80" customFormat="1" ht="12.75">
      <c r="A131" s="81"/>
      <c r="E131" s="82"/>
    </row>
    <row r="132" spans="1:5" s="80" customFormat="1" ht="12.75">
      <c r="A132" s="81"/>
      <c r="E132" s="82"/>
    </row>
    <row r="133" spans="1:5" s="80" customFormat="1" ht="12.75">
      <c r="A133" s="81"/>
      <c r="E133" s="82"/>
    </row>
    <row r="134" spans="1:5" s="80" customFormat="1" ht="12.75">
      <c r="A134" s="81"/>
      <c r="E134" s="82"/>
    </row>
    <row r="135" spans="1:5" s="80" customFormat="1" ht="12.75">
      <c r="A135" s="81"/>
      <c r="E135" s="82"/>
    </row>
    <row r="136" spans="1:5" s="80" customFormat="1" ht="12.75">
      <c r="A136" s="81"/>
      <c r="E136" s="82"/>
    </row>
    <row r="137" spans="1:5" s="80" customFormat="1" ht="12.75">
      <c r="A137" s="81"/>
      <c r="E137" s="82"/>
    </row>
    <row r="138" spans="1:5" s="80" customFormat="1" ht="12.75">
      <c r="A138" s="81"/>
      <c r="E138" s="82"/>
    </row>
    <row r="139" spans="1:5" s="80" customFormat="1" ht="12.75">
      <c r="A139" s="81"/>
      <c r="E139" s="82"/>
    </row>
    <row r="140" spans="1:5" s="80" customFormat="1" ht="12.75">
      <c r="A140" s="81"/>
      <c r="E140" s="82"/>
    </row>
    <row r="141" spans="1:5" s="80" customFormat="1" ht="12.75">
      <c r="A141" s="81"/>
      <c r="E141" s="82"/>
    </row>
    <row r="142" spans="1:5" s="80" customFormat="1" ht="12.75">
      <c r="A142" s="81"/>
      <c r="E142" s="82"/>
    </row>
    <row r="143" spans="1:5" s="80" customFormat="1" ht="12.75">
      <c r="A143" s="81"/>
      <c r="E143" s="82"/>
    </row>
    <row r="144" spans="1:5" s="80" customFormat="1" ht="12.75">
      <c r="A144" s="81"/>
      <c r="E144" s="82"/>
    </row>
    <row r="145" spans="1:5" s="80" customFormat="1" ht="12.75">
      <c r="A145" s="81"/>
      <c r="E145" s="82"/>
    </row>
    <row r="146" spans="1:5" s="80" customFormat="1" ht="12.75">
      <c r="A146" s="81"/>
      <c r="E146" s="82"/>
    </row>
    <row r="147" spans="1:5" s="80" customFormat="1" ht="12.75">
      <c r="A147" s="81"/>
      <c r="E147" s="82"/>
    </row>
    <row r="148" spans="1:5" s="80" customFormat="1" ht="12.75">
      <c r="A148" s="81"/>
      <c r="E148" s="82"/>
    </row>
    <row r="149" spans="1:5" s="80" customFormat="1" ht="12.75">
      <c r="A149" s="81"/>
      <c r="E149" s="82"/>
    </row>
    <row r="150" spans="1:5" s="80" customFormat="1" ht="12.75">
      <c r="A150" s="81"/>
      <c r="E150" s="82"/>
    </row>
    <row r="151" spans="1:5" s="80" customFormat="1" ht="12.75">
      <c r="A151" s="81"/>
      <c r="E151" s="82"/>
    </row>
    <row r="152" spans="1:5" s="80" customFormat="1" ht="12.75">
      <c r="A152" s="81"/>
      <c r="E152" s="82"/>
    </row>
    <row r="153" spans="1:5" s="80" customFormat="1" ht="12.75">
      <c r="A153" s="81"/>
      <c r="E153" s="82"/>
    </row>
    <row r="154" spans="1:5" s="80" customFormat="1" ht="12.75">
      <c r="A154" s="81"/>
      <c r="E154" s="82"/>
    </row>
    <row r="155" spans="1:5" s="80" customFormat="1" ht="12.75">
      <c r="A155" s="81"/>
      <c r="E155" s="82"/>
    </row>
    <row r="156" spans="1:5" s="80" customFormat="1" ht="12.75">
      <c r="A156" s="81"/>
      <c r="E156" s="82"/>
    </row>
    <row r="157" spans="1:5" s="80" customFormat="1" ht="12.75">
      <c r="A157" s="81"/>
      <c r="E157" s="82"/>
    </row>
    <row r="158" spans="1:5" s="80" customFormat="1" ht="12.75">
      <c r="A158" s="81"/>
      <c r="E158" s="82"/>
    </row>
    <row r="159" spans="1:5" s="80" customFormat="1" ht="12.75">
      <c r="A159" s="81"/>
      <c r="E159" s="82"/>
    </row>
    <row r="160" spans="1:5" s="80" customFormat="1" ht="12.75">
      <c r="A160" s="81"/>
      <c r="E160" s="82"/>
    </row>
    <row r="161" spans="1:5" s="80" customFormat="1" ht="12.75">
      <c r="A161" s="81"/>
      <c r="E161" s="82"/>
    </row>
    <row r="162" spans="1:5" s="80" customFormat="1" ht="12.75">
      <c r="A162" s="81"/>
      <c r="E162" s="82"/>
    </row>
    <row r="163" spans="1:5" s="80" customFormat="1" ht="12.75">
      <c r="A163" s="81"/>
      <c r="E163" s="82"/>
    </row>
    <row r="164" spans="1:5" s="80" customFormat="1" ht="12.75">
      <c r="A164" s="81"/>
      <c r="E164" s="82"/>
    </row>
    <row r="165" spans="1:5" s="80" customFormat="1" ht="12.75">
      <c r="A165" s="81"/>
      <c r="E165" s="82"/>
    </row>
    <row r="166" spans="1:5" s="80" customFormat="1" ht="12.75">
      <c r="A166" s="81"/>
      <c r="E166" s="82"/>
    </row>
    <row r="167" spans="1:5" s="80" customFormat="1" ht="12.75">
      <c r="A167" s="81"/>
      <c r="E167" s="82"/>
    </row>
    <row r="168" spans="1:5" s="80" customFormat="1" ht="12.75">
      <c r="A168" s="81"/>
      <c r="E168" s="82"/>
    </row>
    <row r="169" spans="1:5" s="80" customFormat="1" ht="12.75">
      <c r="A169" s="81"/>
      <c r="E169" s="82"/>
    </row>
    <row r="170" spans="1:5" s="80" customFormat="1" ht="12.75">
      <c r="A170" s="81"/>
      <c r="E170" s="82"/>
    </row>
    <row r="171" spans="1:5" s="80" customFormat="1" ht="12.75">
      <c r="A171" s="81"/>
      <c r="E171" s="82"/>
    </row>
    <row r="172" spans="1:5" s="80" customFormat="1" ht="12.75">
      <c r="A172" s="81"/>
      <c r="E172" s="82"/>
    </row>
    <row r="173" spans="1:5" s="80" customFormat="1" ht="12.75">
      <c r="A173" s="81"/>
      <c r="E173" s="82"/>
    </row>
    <row r="174" spans="1:5" s="80" customFormat="1" ht="12.75">
      <c r="A174" s="81"/>
      <c r="E174" s="82"/>
    </row>
    <row r="175" spans="1:5" s="80" customFormat="1" ht="12.75">
      <c r="A175" s="81"/>
      <c r="E175" s="82"/>
    </row>
    <row r="176" spans="1:5" s="80" customFormat="1" ht="12.75">
      <c r="A176" s="81"/>
      <c r="E176" s="82"/>
    </row>
    <row r="177" spans="1:5" s="80" customFormat="1" ht="12.75">
      <c r="A177" s="81"/>
      <c r="E177" s="82"/>
    </row>
    <row r="178" spans="1:5" s="80" customFormat="1" ht="12.75">
      <c r="A178" s="81"/>
      <c r="E178" s="82"/>
    </row>
    <row r="179" spans="1:5" s="80" customFormat="1" ht="12.75">
      <c r="A179" s="81"/>
      <c r="E179" s="82"/>
    </row>
    <row r="180" spans="1:5" s="80" customFormat="1" ht="12.75">
      <c r="A180" s="81"/>
      <c r="E180" s="82"/>
    </row>
    <row r="181" spans="1:5" s="80" customFormat="1" ht="12.75">
      <c r="A181" s="81"/>
      <c r="E181" s="82"/>
    </row>
    <row r="182" spans="1:5" s="80" customFormat="1" ht="12.75">
      <c r="A182" s="81"/>
      <c r="E182" s="82"/>
    </row>
    <row r="183" spans="1:5" s="80" customFormat="1" ht="12.75">
      <c r="A183" s="81"/>
      <c r="E183" s="82"/>
    </row>
    <row r="184" spans="1:5" s="80" customFormat="1" ht="12.75">
      <c r="A184" s="81"/>
      <c r="E184" s="82"/>
    </row>
    <row r="185" spans="1:5" s="80" customFormat="1" ht="12.75">
      <c r="A185" s="81"/>
      <c r="E185" s="82"/>
    </row>
    <row r="186" spans="1:5" s="80" customFormat="1" ht="12.75">
      <c r="A186" s="81"/>
      <c r="E186" s="82"/>
    </row>
    <row r="187" spans="1:5" s="80" customFormat="1" ht="12.75">
      <c r="A187" s="81"/>
      <c r="E187" s="82"/>
    </row>
    <row r="188" spans="1:5" s="80" customFormat="1" ht="12.75">
      <c r="A188" s="81"/>
      <c r="E188" s="82"/>
    </row>
    <row r="189" spans="1:5" s="80" customFormat="1" ht="12.75">
      <c r="A189" s="81"/>
      <c r="E189" s="82"/>
    </row>
    <row r="190" spans="1:5" s="80" customFormat="1" ht="12.75">
      <c r="A190" s="81"/>
      <c r="E190" s="82"/>
    </row>
    <row r="191" spans="1:5" s="80" customFormat="1" ht="12.75">
      <c r="A191" s="81"/>
      <c r="E191" s="82"/>
    </row>
    <row r="192" spans="1:5" s="80" customFormat="1" ht="12.75">
      <c r="A192" s="81"/>
      <c r="E192" s="82"/>
    </row>
    <row r="193" spans="1:5" s="80" customFormat="1" ht="12.75">
      <c r="A193" s="81"/>
      <c r="E193" s="82"/>
    </row>
    <row r="194" spans="1:5" s="80" customFormat="1" ht="12.75">
      <c r="A194" s="81"/>
      <c r="E194" s="82"/>
    </row>
    <row r="195" spans="1:5" s="80" customFormat="1" ht="12.75">
      <c r="A195" s="81"/>
      <c r="E195" s="82"/>
    </row>
    <row r="196" spans="1:5" s="80" customFormat="1" ht="12.75">
      <c r="A196" s="81"/>
      <c r="E196" s="82"/>
    </row>
    <row r="197" spans="1:5" s="80" customFormat="1" ht="12.75">
      <c r="A197" s="81"/>
      <c r="E197" s="82"/>
    </row>
    <row r="198" spans="1:5" s="80" customFormat="1" ht="12.75">
      <c r="A198" s="81"/>
      <c r="E198" s="82"/>
    </row>
    <row r="199" spans="1:5" s="80" customFormat="1" ht="12.75">
      <c r="A199" s="81"/>
      <c r="E199" s="82"/>
    </row>
    <row r="200" spans="1:5" s="80" customFormat="1" ht="12.75">
      <c r="A200" s="81"/>
      <c r="E200" s="82"/>
    </row>
    <row r="201" spans="1:5" s="80" customFormat="1" ht="12.75">
      <c r="A201" s="81"/>
      <c r="E201" s="82"/>
    </row>
    <row r="202" spans="1:5" s="80" customFormat="1" ht="12.75">
      <c r="A202" s="81"/>
      <c r="E202" s="82"/>
    </row>
    <row r="203" spans="1:5" s="80" customFormat="1" ht="12.75">
      <c r="A203" s="81"/>
      <c r="E203" s="82"/>
    </row>
    <row r="204" spans="1:5" s="80" customFormat="1" ht="12.75">
      <c r="A204" s="81"/>
      <c r="E204" s="82"/>
    </row>
    <row r="205" spans="1:5" s="80" customFormat="1" ht="12.75">
      <c r="A205" s="81"/>
      <c r="E205" s="82"/>
    </row>
    <row r="206" spans="1:5" s="80" customFormat="1" ht="12.75">
      <c r="A206" s="81"/>
      <c r="E206" s="82"/>
    </row>
    <row r="207" spans="1:5" s="80" customFormat="1" ht="12.75">
      <c r="A207" s="81"/>
      <c r="E207" s="82"/>
    </row>
    <row r="208" spans="1:5" s="80" customFormat="1" ht="12.75">
      <c r="A208" s="81"/>
      <c r="E208" s="82"/>
    </row>
    <row r="209" spans="1:5" s="80" customFormat="1" ht="12.75">
      <c r="A209" s="81"/>
      <c r="E209" s="82"/>
    </row>
    <row r="210" spans="1:5" s="80" customFormat="1" ht="12.75">
      <c r="A210" s="81"/>
      <c r="E210" s="82"/>
    </row>
    <row r="211" spans="1:5" s="80" customFormat="1" ht="12.75">
      <c r="A211" s="81"/>
      <c r="E211" s="82"/>
    </row>
    <row r="212" spans="1:5" s="80" customFormat="1" ht="12.75">
      <c r="A212" s="81"/>
      <c r="E212" s="82"/>
    </row>
    <row r="213" spans="1:5" s="80" customFormat="1" ht="12.75">
      <c r="A213" s="81"/>
      <c r="E213" s="82"/>
    </row>
    <row r="214" spans="1:5" s="80" customFormat="1" ht="12.75">
      <c r="A214" s="81"/>
      <c r="E214" s="82"/>
    </row>
    <row r="215" spans="1:5" s="80" customFormat="1" ht="12.75">
      <c r="A215" s="81"/>
      <c r="E215" s="82"/>
    </row>
    <row r="216" spans="1:5" s="80" customFormat="1" ht="12.75">
      <c r="A216" s="81"/>
      <c r="E216" s="82"/>
    </row>
    <row r="217" spans="1:5" s="80" customFormat="1" ht="12.75">
      <c r="A217" s="81"/>
      <c r="E217" s="82"/>
    </row>
    <row r="218" spans="1:5" s="80" customFormat="1" ht="12.75">
      <c r="A218" s="81"/>
      <c r="E218" s="82"/>
    </row>
    <row r="219" spans="1:5" s="80" customFormat="1" ht="12.75">
      <c r="A219" s="81"/>
      <c r="E219" s="82"/>
    </row>
    <row r="220" spans="1:5" s="80" customFormat="1" ht="12.75">
      <c r="A220" s="81"/>
      <c r="E220" s="82"/>
    </row>
    <row r="221" spans="1:5" s="80" customFormat="1" ht="12.75">
      <c r="A221" s="81"/>
      <c r="E221" s="82"/>
    </row>
    <row r="222" spans="1:5" s="80" customFormat="1" ht="12.75">
      <c r="A222" s="81"/>
      <c r="E222" s="82"/>
    </row>
    <row r="223" spans="1:5" s="80" customFormat="1" ht="12.75">
      <c r="A223" s="81"/>
      <c r="E223" s="82"/>
    </row>
    <row r="224" spans="1:5" s="80" customFormat="1" ht="12.75">
      <c r="A224" s="81"/>
      <c r="E224" s="82"/>
    </row>
    <row r="225" spans="1:5" s="80" customFormat="1" ht="12.75">
      <c r="A225" s="81"/>
      <c r="E225" s="82"/>
    </row>
    <row r="226" spans="1:5" s="80" customFormat="1" ht="12.75">
      <c r="A226" s="81"/>
      <c r="E226" s="82"/>
    </row>
    <row r="227" spans="1:5" s="80" customFormat="1" ht="12.75">
      <c r="A227" s="81"/>
      <c r="E227" s="82"/>
    </row>
    <row r="228" spans="1:5" s="80" customFormat="1" ht="12.75">
      <c r="A228" s="81"/>
      <c r="E228" s="82"/>
    </row>
    <row r="229" spans="1:5" s="80" customFormat="1" ht="12.75">
      <c r="A229" s="81"/>
      <c r="E229" s="82"/>
    </row>
    <row r="230" spans="1:5" s="80" customFormat="1" ht="12.75">
      <c r="A230" s="81"/>
      <c r="E230" s="82"/>
    </row>
    <row r="231" spans="1:5" s="80" customFormat="1" ht="12.75">
      <c r="A231" s="81"/>
      <c r="E231" s="82"/>
    </row>
    <row r="232" spans="1:5" s="80" customFormat="1" ht="12.75">
      <c r="A232" s="81"/>
      <c r="E232" s="82"/>
    </row>
    <row r="233" spans="1:5" s="80" customFormat="1" ht="12.75">
      <c r="A233" s="81"/>
      <c r="E233" s="82"/>
    </row>
    <row r="234" spans="1:5" s="80" customFormat="1" ht="12.75">
      <c r="A234" s="81"/>
      <c r="E234" s="82"/>
    </row>
    <row r="235" spans="1:5" s="80" customFormat="1" ht="12.75">
      <c r="A235" s="81"/>
      <c r="E235" s="82"/>
    </row>
    <row r="236" spans="1:5" s="80" customFormat="1" ht="12.75">
      <c r="A236" s="81"/>
      <c r="E236" s="82"/>
    </row>
    <row r="237" spans="1:5" s="80" customFormat="1" ht="12.75">
      <c r="A237" s="81"/>
      <c r="E237" s="82"/>
    </row>
    <row r="238" spans="1:5" s="80" customFormat="1" ht="12.75">
      <c r="A238" s="81"/>
      <c r="E238" s="82"/>
    </row>
    <row r="239" spans="1:5" s="80" customFormat="1" ht="12.75">
      <c r="A239" s="81"/>
      <c r="E239" s="82"/>
    </row>
    <row r="240" spans="1:5" s="80" customFormat="1" ht="12.75">
      <c r="A240" s="81"/>
      <c r="E240" s="82"/>
    </row>
    <row r="241" spans="1:5" s="80" customFormat="1" ht="12.75">
      <c r="A241" s="81"/>
      <c r="E241" s="82"/>
    </row>
    <row r="242" spans="1:5" s="80" customFormat="1" ht="12.75">
      <c r="A242" s="81"/>
      <c r="E242" s="82"/>
    </row>
    <row r="243" spans="1:5" s="80" customFormat="1" ht="12.75">
      <c r="A243" s="81"/>
      <c r="E243" s="82"/>
    </row>
    <row r="244" spans="1:5" s="80" customFormat="1" ht="12.75">
      <c r="A244" s="81"/>
      <c r="E244" s="82"/>
    </row>
    <row r="245" spans="1:5" s="80" customFormat="1" ht="12.75">
      <c r="A245" s="81"/>
      <c r="E245" s="82"/>
    </row>
    <row r="246" spans="1:5" s="80" customFormat="1" ht="12.75">
      <c r="A246" s="81"/>
      <c r="E246" s="82"/>
    </row>
    <row r="247" spans="1:5" s="80" customFormat="1" ht="12.75">
      <c r="A247" s="81"/>
      <c r="E247" s="82"/>
    </row>
    <row r="248" spans="1:5" s="80" customFormat="1" ht="12.75">
      <c r="A248" s="81"/>
      <c r="E248" s="82"/>
    </row>
    <row r="249" spans="1:5" s="80" customFormat="1" ht="12.75">
      <c r="A249" s="81"/>
      <c r="E249" s="82"/>
    </row>
    <row r="250" spans="1:5" s="80" customFormat="1" ht="12.75">
      <c r="A250" s="81"/>
      <c r="E250" s="82"/>
    </row>
    <row r="251" spans="1:5" s="80" customFormat="1" ht="12.75">
      <c r="A251" s="81"/>
      <c r="E251" s="82"/>
    </row>
    <row r="252" spans="1:5" s="80" customFormat="1" ht="12.75">
      <c r="A252" s="81"/>
      <c r="E252" s="82"/>
    </row>
    <row r="253" spans="1:5" s="80" customFormat="1" ht="12.75">
      <c r="A253" s="81"/>
      <c r="E253" s="82"/>
    </row>
    <row r="254" spans="1:5" s="80" customFormat="1" ht="12.75">
      <c r="A254" s="81"/>
      <c r="E254" s="82"/>
    </row>
    <row r="255" spans="1:5" s="80" customFormat="1" ht="12.75">
      <c r="A255" s="81"/>
      <c r="E255" s="82"/>
    </row>
    <row r="256" spans="1:5" s="80" customFormat="1" ht="12.75">
      <c r="A256" s="81"/>
      <c r="E256" s="82"/>
    </row>
    <row r="257" spans="1:5" s="80" customFormat="1" ht="12.75">
      <c r="A257" s="81"/>
      <c r="E257" s="82"/>
    </row>
    <row r="258" spans="1:5" s="80" customFormat="1" ht="12.75">
      <c r="A258" s="81"/>
      <c r="E258" s="82"/>
    </row>
    <row r="259" spans="1:5" s="80" customFormat="1" ht="12.75">
      <c r="A259" s="81"/>
      <c r="E259" s="82"/>
    </row>
    <row r="260" spans="1:5" s="80" customFormat="1" ht="12.75">
      <c r="A260" s="81"/>
      <c r="E260" s="82"/>
    </row>
    <row r="261" spans="1:5" s="80" customFormat="1" ht="12.75">
      <c r="A261" s="81"/>
      <c r="E261" s="82"/>
    </row>
    <row r="262" spans="1:5" s="80" customFormat="1" ht="12.75">
      <c r="A262" s="81"/>
      <c r="E262" s="82"/>
    </row>
    <row r="263" spans="1:5" s="80" customFormat="1" ht="12.75">
      <c r="A263" s="81"/>
      <c r="E263" s="82"/>
    </row>
    <row r="264" spans="1:5" s="80" customFormat="1" ht="12.75">
      <c r="A264" s="81"/>
      <c r="E264" s="82"/>
    </row>
    <row r="265" spans="1:5" s="80" customFormat="1" ht="12.75">
      <c r="A265" s="81"/>
      <c r="E265" s="82"/>
    </row>
    <row r="266" spans="1:5" s="80" customFormat="1" ht="12.75">
      <c r="A266" s="81"/>
      <c r="E266" s="82"/>
    </row>
    <row r="267" spans="1:5" s="80" customFormat="1" ht="12.75">
      <c r="A267" s="81"/>
      <c r="E267" s="82"/>
    </row>
    <row r="268" spans="1:5" s="80" customFormat="1" ht="12.75">
      <c r="A268" s="81"/>
      <c r="E268" s="82"/>
    </row>
    <row r="269" spans="1:5" s="80" customFormat="1" ht="12.75">
      <c r="A269" s="81"/>
      <c r="E269" s="82"/>
    </row>
    <row r="270" spans="1:5" s="80" customFormat="1" ht="12.75">
      <c r="A270" s="81"/>
      <c r="E270" s="82"/>
    </row>
    <row r="271" spans="1:5" s="80" customFormat="1" ht="12.75">
      <c r="A271" s="81"/>
      <c r="E271" s="82"/>
    </row>
    <row r="272" spans="1:5" s="80" customFormat="1" ht="12.75">
      <c r="A272" s="81"/>
      <c r="E272" s="82"/>
    </row>
    <row r="273" spans="1:5" s="80" customFormat="1" ht="12.75">
      <c r="A273" s="81"/>
      <c r="E273" s="82"/>
    </row>
    <row r="274" spans="1:5" s="80" customFormat="1" ht="12.75">
      <c r="A274" s="81"/>
      <c r="E274" s="82"/>
    </row>
    <row r="275" spans="1:5" s="80" customFormat="1" ht="12.75">
      <c r="A275" s="81"/>
      <c r="E275" s="82"/>
    </row>
    <row r="276" spans="1:5" s="80" customFormat="1" ht="12.75">
      <c r="A276" s="81"/>
      <c r="E276" s="82"/>
    </row>
    <row r="277" spans="1:5" s="80" customFormat="1" ht="12.75">
      <c r="A277" s="81"/>
      <c r="E277" s="82"/>
    </row>
    <row r="278" spans="1:5" s="80" customFormat="1" ht="12.75">
      <c r="A278" s="81"/>
      <c r="E278" s="82"/>
    </row>
    <row r="279" spans="1:5" s="80" customFormat="1" ht="12.75">
      <c r="A279" s="81"/>
      <c r="E279" s="82"/>
    </row>
    <row r="280" spans="1:5" s="80" customFormat="1" ht="12.75">
      <c r="A280" s="81"/>
      <c r="E280" s="82"/>
    </row>
    <row r="281" spans="1:5" s="80" customFormat="1" ht="12.75">
      <c r="A281" s="81"/>
      <c r="E281" s="82"/>
    </row>
    <row r="282" spans="1:5" s="80" customFormat="1" ht="12.75">
      <c r="A282" s="81"/>
      <c r="E282" s="82"/>
    </row>
    <row r="283" spans="1:5" s="80" customFormat="1" ht="12.75">
      <c r="A283" s="81"/>
      <c r="E283" s="82"/>
    </row>
    <row r="284" spans="1:5" s="80" customFormat="1" ht="12.75">
      <c r="A284" s="81"/>
      <c r="E284" s="82"/>
    </row>
    <row r="285" spans="1:5" s="80" customFormat="1" ht="12.75">
      <c r="A285" s="81"/>
      <c r="E285" s="82"/>
    </row>
    <row r="286" spans="1:5" s="80" customFormat="1" ht="12.75">
      <c r="A286" s="81"/>
      <c r="E286" s="82"/>
    </row>
    <row r="287" spans="1:5" s="80" customFormat="1" ht="12.75">
      <c r="A287" s="81"/>
      <c r="E287" s="82"/>
    </row>
    <row r="288" spans="1:5" s="80" customFormat="1" ht="12.75">
      <c r="A288" s="81"/>
      <c r="E288" s="82"/>
    </row>
    <row r="289" spans="1:5" s="80" customFormat="1" ht="12.75">
      <c r="A289" s="81"/>
      <c r="E289" s="82"/>
    </row>
    <row r="290" spans="1:5" s="80" customFormat="1" ht="12.75">
      <c r="A290" s="81"/>
      <c r="E290" s="82"/>
    </row>
    <row r="291" spans="1:5" s="80" customFormat="1" ht="12.75">
      <c r="A291" s="81"/>
      <c r="E291" s="82"/>
    </row>
    <row r="292" spans="1:5" s="80" customFormat="1" ht="12.75">
      <c r="A292" s="81"/>
      <c r="E292" s="82"/>
    </row>
    <row r="293" spans="1:5" s="80" customFormat="1" ht="12.75">
      <c r="A293" s="81"/>
      <c r="E293" s="82"/>
    </row>
    <row r="294" spans="1:5" s="80" customFormat="1" ht="12.75">
      <c r="A294" s="81"/>
      <c r="E294" s="82"/>
    </row>
    <row r="295" spans="1:5" s="80" customFormat="1" ht="12.75">
      <c r="A295" s="81"/>
      <c r="E295" s="82"/>
    </row>
    <row r="296" spans="1:5" s="80" customFormat="1" ht="12.75">
      <c r="A296" s="81"/>
      <c r="E296" s="82"/>
    </row>
    <row r="297" spans="1:5" s="80" customFormat="1" ht="12.75">
      <c r="A297" s="81"/>
      <c r="E297" s="82"/>
    </row>
    <row r="298" spans="1:5" s="80" customFormat="1" ht="12.75">
      <c r="A298" s="81"/>
      <c r="E298" s="82"/>
    </row>
    <row r="299" spans="1:5" s="80" customFormat="1" ht="12.75">
      <c r="A299" s="81"/>
      <c r="E299" s="82"/>
    </row>
    <row r="300" spans="1:5" s="80" customFormat="1" ht="12.75">
      <c r="A300" s="81"/>
      <c r="E300" s="82"/>
    </row>
    <row r="301" spans="1:5" s="80" customFormat="1" ht="12.75">
      <c r="A301" s="81"/>
      <c r="E301" s="82"/>
    </row>
    <row r="302" spans="1:5" s="80" customFormat="1" ht="12.75">
      <c r="A302" s="81"/>
      <c r="E302" s="82"/>
    </row>
    <row r="303" spans="1:5" s="80" customFormat="1" ht="12.75">
      <c r="A303" s="81"/>
      <c r="E303" s="82"/>
    </row>
    <row r="304" spans="1:5" s="80" customFormat="1" ht="12.75">
      <c r="A304" s="81"/>
      <c r="E304" s="82"/>
    </row>
    <row r="305" spans="1:5" s="80" customFormat="1" ht="12.75">
      <c r="A305" s="81"/>
      <c r="E305" s="82"/>
    </row>
    <row r="306" spans="1:5" s="80" customFormat="1" ht="12.75">
      <c r="A306" s="81"/>
      <c r="E306" s="82"/>
    </row>
    <row r="307" spans="1:5" s="80" customFormat="1" ht="12.75">
      <c r="A307" s="81"/>
      <c r="E307" s="82"/>
    </row>
    <row r="308" spans="1:5" s="80" customFormat="1" ht="12.75">
      <c r="A308" s="81"/>
      <c r="E308" s="82"/>
    </row>
    <row r="309" spans="1:5" s="80" customFormat="1" ht="12.75">
      <c r="A309" s="81"/>
      <c r="E309" s="82"/>
    </row>
    <row r="310" spans="1:5" s="80" customFormat="1" ht="12.75">
      <c r="A310" s="81"/>
      <c r="E310" s="82"/>
    </row>
    <row r="311" spans="1:5" s="80" customFormat="1" ht="12.75">
      <c r="A311" s="81"/>
      <c r="E311" s="82"/>
    </row>
    <row r="312" spans="1:5" s="80" customFormat="1" ht="12.75">
      <c r="A312" s="81"/>
      <c r="E312" s="82"/>
    </row>
    <row r="313" spans="1:5" s="80" customFormat="1" ht="12.75">
      <c r="A313" s="81"/>
      <c r="E313" s="82"/>
    </row>
    <row r="314" spans="1:5" s="80" customFormat="1" ht="12.75">
      <c r="A314" s="81"/>
      <c r="E314" s="82"/>
    </row>
    <row r="315" spans="1:5" s="80" customFormat="1" ht="12.75">
      <c r="A315" s="81"/>
      <c r="E315" s="82"/>
    </row>
    <row r="316" spans="1:5" s="80" customFormat="1" ht="12.75">
      <c r="A316" s="81"/>
      <c r="E316" s="82"/>
    </row>
    <row r="317" spans="1:5" s="80" customFormat="1" ht="12.75">
      <c r="A317" s="81"/>
      <c r="E317" s="82"/>
    </row>
    <row r="318" spans="1:5" s="80" customFormat="1" ht="12.75">
      <c r="A318" s="81"/>
      <c r="E318" s="82"/>
    </row>
    <row r="319" spans="1:5" s="80" customFormat="1" ht="12.75">
      <c r="A319" s="81"/>
      <c r="E319" s="82"/>
    </row>
    <row r="320" spans="1:5" s="80" customFormat="1" ht="12.75">
      <c r="A320" s="81"/>
      <c r="E320" s="82"/>
    </row>
    <row r="321" spans="1:5" s="80" customFormat="1" ht="12.75">
      <c r="A321" s="81"/>
      <c r="E321" s="82"/>
    </row>
    <row r="322" spans="1:5" s="80" customFormat="1" ht="12.75">
      <c r="A322" s="81"/>
      <c r="E322" s="82"/>
    </row>
    <row r="323" spans="1:5" s="80" customFormat="1" ht="12.75">
      <c r="A323" s="81"/>
      <c r="E323" s="82"/>
    </row>
    <row r="324" spans="1:5" s="80" customFormat="1" ht="12.75">
      <c r="A324" s="81"/>
      <c r="E324" s="82"/>
    </row>
    <row r="325" spans="1:5" s="80" customFormat="1" ht="12.75">
      <c r="A325" s="81"/>
      <c r="E325" s="82"/>
    </row>
    <row r="326" spans="1:5" s="80" customFormat="1" ht="12.75">
      <c r="A326" s="81"/>
      <c r="E326" s="82"/>
    </row>
    <row r="327" spans="1:5" s="80" customFormat="1" ht="12.75">
      <c r="A327" s="81"/>
      <c r="E327" s="82"/>
    </row>
    <row r="328" spans="1:5" s="80" customFormat="1" ht="12.75">
      <c r="A328" s="81"/>
      <c r="E328" s="82"/>
    </row>
    <row r="329" spans="1:5" s="80" customFormat="1" ht="12.75">
      <c r="A329" s="81"/>
      <c r="E329" s="82"/>
    </row>
    <row r="330" spans="1:5" s="80" customFormat="1" ht="12.75">
      <c r="A330" s="81"/>
      <c r="E330" s="82"/>
    </row>
    <row r="331" spans="1:5" s="80" customFormat="1" ht="12.75">
      <c r="A331" s="81"/>
      <c r="E331" s="82"/>
    </row>
    <row r="332" spans="1:5" s="80" customFormat="1" ht="12.75">
      <c r="A332" s="81"/>
      <c r="E332" s="82"/>
    </row>
    <row r="333" spans="1:5" s="80" customFormat="1" ht="12.75">
      <c r="A333" s="81"/>
      <c r="E333" s="82"/>
    </row>
    <row r="334" spans="1:5" s="80" customFormat="1" ht="12.75">
      <c r="A334" s="81"/>
      <c r="E334" s="82"/>
    </row>
    <row r="335" spans="1:5" s="80" customFormat="1" ht="12.75">
      <c r="A335" s="81"/>
      <c r="E335" s="82"/>
    </row>
    <row r="336" spans="1:5" s="80" customFormat="1" ht="12.75">
      <c r="A336" s="81"/>
      <c r="E336" s="82"/>
    </row>
    <row r="337" spans="1:5" s="80" customFormat="1" ht="12.75">
      <c r="A337" s="81"/>
      <c r="E337" s="82"/>
    </row>
    <row r="338" spans="1:5" s="80" customFormat="1" ht="12.75">
      <c r="A338" s="81"/>
      <c r="E338" s="82"/>
    </row>
    <row r="339" spans="1:5" s="80" customFormat="1" ht="12.75">
      <c r="A339" s="81"/>
      <c r="E339" s="82"/>
    </row>
    <row r="340" spans="1:5" s="80" customFormat="1" ht="12.75">
      <c r="A340" s="81"/>
      <c r="E340" s="82"/>
    </row>
    <row r="341" spans="1:5" s="80" customFormat="1" ht="12.75">
      <c r="A341" s="81"/>
      <c r="E341" s="82"/>
    </row>
    <row r="342" spans="1:5" s="80" customFormat="1" ht="12.75">
      <c r="A342" s="81"/>
      <c r="E342" s="82"/>
    </row>
    <row r="343" spans="1:5" s="80" customFormat="1" ht="12.75">
      <c r="A343" s="81"/>
      <c r="E343" s="82"/>
    </row>
    <row r="344" spans="1:5" s="80" customFormat="1" ht="12.75">
      <c r="A344" s="81"/>
      <c r="E344" s="82"/>
    </row>
    <row r="345" spans="1:5" s="80" customFormat="1" ht="12.75">
      <c r="A345" s="81"/>
      <c r="E345" s="82"/>
    </row>
    <row r="346" spans="1:5" s="80" customFormat="1" ht="12.75">
      <c r="A346" s="81"/>
      <c r="E346" s="82"/>
    </row>
    <row r="347" spans="1:5" s="80" customFormat="1" ht="12.75">
      <c r="A347" s="81"/>
      <c r="E347" s="82"/>
    </row>
    <row r="348" spans="1:5" s="80" customFormat="1" ht="12.75">
      <c r="A348" s="81"/>
      <c r="E348" s="82"/>
    </row>
    <row r="349" spans="1:5" s="80" customFormat="1" ht="12.75">
      <c r="A349" s="81"/>
      <c r="E349" s="82"/>
    </row>
    <row r="350" spans="1:5" s="80" customFormat="1" ht="12.75">
      <c r="A350" s="81"/>
      <c r="E350" s="82"/>
    </row>
    <row r="351" spans="1:5" s="80" customFormat="1" ht="12.75">
      <c r="A351" s="81"/>
      <c r="E351" s="82"/>
    </row>
    <row r="352" spans="1:5" s="80" customFormat="1" ht="12.75">
      <c r="A352" s="81"/>
      <c r="E352" s="82"/>
    </row>
    <row r="353" spans="1:5" s="80" customFormat="1" ht="12.75">
      <c r="A353" s="81"/>
      <c r="E353" s="82"/>
    </row>
    <row r="354" spans="1:5" s="80" customFormat="1" ht="12.75">
      <c r="A354" s="81"/>
      <c r="E354" s="82"/>
    </row>
    <row r="355" spans="1:5" s="80" customFormat="1" ht="12.75">
      <c r="A355" s="81"/>
      <c r="E355" s="82"/>
    </row>
    <row r="356" spans="1:5" s="80" customFormat="1" ht="12.75">
      <c r="A356" s="81"/>
      <c r="E356" s="82"/>
    </row>
    <row r="357" spans="1:5" s="80" customFormat="1" ht="12.75">
      <c r="A357" s="81"/>
      <c r="E357" s="82"/>
    </row>
    <row r="358" spans="1:5" s="80" customFormat="1" ht="12.75">
      <c r="A358" s="81"/>
      <c r="E358" s="82"/>
    </row>
    <row r="359" spans="1:5" s="80" customFormat="1" ht="12.75">
      <c r="A359" s="81"/>
      <c r="E359" s="82"/>
    </row>
    <row r="360" spans="1:5" s="80" customFormat="1" ht="12.75">
      <c r="A360" s="81"/>
      <c r="E360" s="82"/>
    </row>
    <row r="361" spans="1:5" s="80" customFormat="1" ht="12.75">
      <c r="A361" s="81"/>
      <c r="E361" s="82"/>
    </row>
    <row r="362" spans="1:5" s="80" customFormat="1" ht="12.75">
      <c r="A362" s="81"/>
      <c r="E362" s="82"/>
    </row>
    <row r="363" spans="1:5" s="80" customFormat="1" ht="12.75">
      <c r="A363" s="81"/>
      <c r="E363" s="82"/>
    </row>
    <row r="364" spans="1:5" s="80" customFormat="1" ht="12.75">
      <c r="A364" s="81"/>
      <c r="E364" s="82"/>
    </row>
    <row r="365" spans="1:5" s="80" customFormat="1" ht="12.75">
      <c r="A365" s="81"/>
      <c r="E365" s="82"/>
    </row>
    <row r="366" spans="1:5" s="80" customFormat="1" ht="12.75">
      <c r="A366" s="81"/>
      <c r="E366" s="82"/>
    </row>
    <row r="367" spans="1:5" s="80" customFormat="1" ht="12.75">
      <c r="A367" s="81"/>
      <c r="E367" s="82"/>
    </row>
    <row r="368" spans="1:5" s="80" customFormat="1" ht="12.75">
      <c r="A368" s="81"/>
      <c r="E368" s="82"/>
    </row>
    <row r="369" spans="1:5" s="80" customFormat="1" ht="12.75">
      <c r="A369" s="81"/>
      <c r="E369" s="82"/>
    </row>
    <row r="370" spans="1:5" s="80" customFormat="1" ht="12.75">
      <c r="A370" s="81"/>
      <c r="E370" s="82"/>
    </row>
    <row r="371" spans="1:5" s="80" customFormat="1" ht="12.75">
      <c r="A371" s="81"/>
      <c r="E371" s="82"/>
    </row>
    <row r="372" spans="1:5" s="80" customFormat="1" ht="12.75">
      <c r="A372" s="81"/>
      <c r="E372" s="82"/>
    </row>
    <row r="373" spans="1:5" s="80" customFormat="1" ht="12.75">
      <c r="A373" s="81"/>
      <c r="E373" s="82"/>
    </row>
    <row r="374" spans="1:5" s="80" customFormat="1" ht="12.75">
      <c r="A374" s="81"/>
      <c r="E374" s="82"/>
    </row>
    <row r="375" spans="1:5" s="80" customFormat="1" ht="12.75">
      <c r="A375" s="81"/>
      <c r="E375" s="82"/>
    </row>
    <row r="376" spans="1:5" s="80" customFormat="1" ht="12.75">
      <c r="A376" s="81"/>
      <c r="E376" s="82"/>
    </row>
    <row r="377" spans="1:5" s="80" customFormat="1" ht="12.75">
      <c r="A377" s="81"/>
      <c r="E377" s="82"/>
    </row>
    <row r="378" spans="1:5" s="80" customFormat="1" ht="12.75">
      <c r="A378" s="81"/>
      <c r="E378" s="82"/>
    </row>
    <row r="379" spans="1:5" s="80" customFormat="1" ht="12.75">
      <c r="A379" s="81"/>
      <c r="E379" s="82"/>
    </row>
    <row r="380" spans="1:5" s="80" customFormat="1" ht="12.75">
      <c r="A380" s="81"/>
      <c r="E380" s="82"/>
    </row>
    <row r="381" spans="1:5" s="80" customFormat="1" ht="12.75">
      <c r="A381" s="81"/>
      <c r="E381" s="82"/>
    </row>
    <row r="382" spans="1:5" s="80" customFormat="1" ht="12.75">
      <c r="A382" s="81"/>
      <c r="E382" s="82"/>
    </row>
    <row r="383" spans="1:5" s="80" customFormat="1" ht="12.75">
      <c r="A383" s="81"/>
      <c r="E383" s="82"/>
    </row>
    <row r="384" spans="1:5" s="80" customFormat="1" ht="12.75">
      <c r="A384" s="81"/>
      <c r="E384" s="82"/>
    </row>
    <row r="385" spans="1:5" s="80" customFormat="1" ht="12.75">
      <c r="A385" s="81"/>
      <c r="E385" s="82"/>
    </row>
    <row r="386" spans="1:5" s="80" customFormat="1" ht="12.75">
      <c r="A386" s="81"/>
      <c r="E386" s="82"/>
    </row>
    <row r="387" spans="1:5" s="80" customFormat="1" ht="12.75">
      <c r="A387" s="81"/>
      <c r="E387" s="82"/>
    </row>
    <row r="388" spans="1:5" s="80" customFormat="1" ht="12.75">
      <c r="A388" s="81"/>
      <c r="E388" s="82"/>
    </row>
    <row r="389" spans="1:5" s="80" customFormat="1" ht="12.75">
      <c r="A389" s="81"/>
      <c r="E389" s="82"/>
    </row>
    <row r="390" spans="1:5" s="80" customFormat="1" ht="12.75">
      <c r="A390" s="81"/>
      <c r="E390" s="82"/>
    </row>
    <row r="391" spans="1:5" s="80" customFormat="1" ht="12.75">
      <c r="A391" s="81"/>
      <c r="E391" s="82"/>
    </row>
    <row r="392" spans="1:5" s="80" customFormat="1" ht="12.75">
      <c r="A392" s="81"/>
      <c r="E392" s="82"/>
    </row>
    <row r="393" spans="1:5" s="80" customFormat="1" ht="12.75">
      <c r="A393" s="81"/>
      <c r="E393" s="82"/>
    </row>
    <row r="394" spans="1:5" s="80" customFormat="1" ht="12.75">
      <c r="A394" s="81"/>
      <c r="E394" s="82"/>
    </row>
    <row r="395" spans="1:5" s="80" customFormat="1" ht="12.75">
      <c r="A395" s="81"/>
      <c r="E395" s="82"/>
    </row>
    <row r="396" spans="1:5" s="80" customFormat="1" ht="12.75">
      <c r="A396" s="81"/>
      <c r="E396" s="82"/>
    </row>
    <row r="397" spans="1:5" s="80" customFormat="1" ht="12.75">
      <c r="A397" s="81"/>
      <c r="E397" s="82"/>
    </row>
    <row r="398" spans="1:5" s="80" customFormat="1" ht="12.75">
      <c r="A398" s="81"/>
      <c r="E398" s="82"/>
    </row>
    <row r="399" spans="1:5" s="80" customFormat="1" ht="12.75">
      <c r="A399" s="81"/>
      <c r="E399" s="82"/>
    </row>
    <row r="400" spans="1:5" s="80" customFormat="1" ht="12.75">
      <c r="A400" s="81"/>
      <c r="E400" s="82"/>
    </row>
    <row r="401" spans="1:5" s="80" customFormat="1" ht="12.75">
      <c r="A401" s="81"/>
      <c r="E401" s="82"/>
    </row>
    <row r="402" spans="1:5" s="80" customFormat="1" ht="12.75">
      <c r="A402" s="81"/>
      <c r="E402" s="82"/>
    </row>
    <row r="403" spans="1:5" s="80" customFormat="1" ht="12.75">
      <c r="A403" s="81"/>
      <c r="E403" s="82"/>
    </row>
    <row r="404" spans="1:5" s="80" customFormat="1" ht="12.75">
      <c r="A404" s="81"/>
      <c r="E404" s="82"/>
    </row>
    <row r="405" spans="1:5" s="80" customFormat="1" ht="12.75">
      <c r="A405" s="81"/>
      <c r="E405" s="82"/>
    </row>
    <row r="406" spans="1:5" s="80" customFormat="1" ht="12.75">
      <c r="A406" s="81"/>
      <c r="E406" s="82"/>
    </row>
    <row r="407" spans="1:5" s="80" customFormat="1" ht="12.75">
      <c r="A407" s="81"/>
      <c r="E407" s="82"/>
    </row>
    <row r="408" spans="1:5" s="80" customFormat="1" ht="12.75">
      <c r="A408" s="81"/>
      <c r="E408" s="82"/>
    </row>
    <row r="409" spans="1:5" s="80" customFormat="1" ht="12.75">
      <c r="A409" s="81"/>
      <c r="E409" s="82"/>
    </row>
    <row r="410" spans="1:5" s="80" customFormat="1" ht="12.75">
      <c r="A410" s="81"/>
      <c r="E410" s="82"/>
    </row>
    <row r="411" spans="1:5" s="80" customFormat="1" ht="12.75">
      <c r="A411" s="81"/>
      <c r="E411" s="82"/>
    </row>
    <row r="412" spans="1:5" s="80" customFormat="1" ht="12.75">
      <c r="A412" s="81"/>
      <c r="E412" s="82"/>
    </row>
    <row r="413" spans="1:5" s="80" customFormat="1" ht="12.75">
      <c r="A413" s="81"/>
      <c r="E413" s="82"/>
    </row>
    <row r="414" spans="1:5" s="80" customFormat="1" ht="12.75">
      <c r="A414" s="81"/>
      <c r="E414" s="82"/>
    </row>
    <row r="415" spans="1:5" s="80" customFormat="1" ht="12.75">
      <c r="A415" s="81"/>
      <c r="E415" s="82"/>
    </row>
    <row r="416" spans="1:5" s="80" customFormat="1" ht="12.75">
      <c r="A416" s="81"/>
      <c r="E416" s="82"/>
    </row>
    <row r="417" spans="1:5" s="80" customFormat="1" ht="12.75">
      <c r="A417" s="81"/>
      <c r="E417" s="82"/>
    </row>
    <row r="418" spans="1:5" s="80" customFormat="1" ht="12.75">
      <c r="A418" s="81"/>
      <c r="E418" s="82"/>
    </row>
    <row r="419" spans="1:5" s="80" customFormat="1" ht="12.75">
      <c r="A419" s="81"/>
      <c r="E419" s="82"/>
    </row>
    <row r="420" spans="1:5" s="80" customFormat="1" ht="12.75">
      <c r="A420" s="81"/>
      <c r="E420" s="82"/>
    </row>
    <row r="421" spans="1:5" s="80" customFormat="1" ht="12.75">
      <c r="A421" s="81"/>
      <c r="E421" s="82"/>
    </row>
    <row r="422" spans="1:5" s="80" customFormat="1" ht="12.75">
      <c r="A422" s="81"/>
      <c r="E422" s="82"/>
    </row>
    <row r="423" spans="1:5" s="80" customFormat="1" ht="12.75">
      <c r="A423" s="81"/>
      <c r="E423" s="82"/>
    </row>
    <row r="424" spans="1:5" s="80" customFormat="1" ht="12.75">
      <c r="A424" s="81"/>
      <c r="E424" s="82"/>
    </row>
    <row r="425" spans="1:5" s="80" customFormat="1" ht="12.75">
      <c r="A425" s="81"/>
      <c r="E425" s="82"/>
    </row>
    <row r="426" spans="1:5" s="80" customFormat="1" ht="12.75">
      <c r="A426" s="81"/>
      <c r="E426" s="82"/>
    </row>
    <row r="427" spans="1:5" s="80" customFormat="1" ht="12.75">
      <c r="A427" s="81"/>
      <c r="E427" s="82"/>
    </row>
    <row r="428" spans="1:5" s="80" customFormat="1" ht="12.75">
      <c r="A428" s="81"/>
      <c r="E428" s="82"/>
    </row>
    <row r="429" spans="1:5" s="80" customFormat="1" ht="12.75">
      <c r="A429" s="81"/>
      <c r="E429" s="82"/>
    </row>
    <row r="430" spans="1:5" s="80" customFormat="1" ht="12.75">
      <c r="A430" s="81"/>
      <c r="E430" s="82"/>
    </row>
    <row r="431" spans="1:5" s="80" customFormat="1" ht="12.75">
      <c r="A431" s="81"/>
      <c r="E431" s="82"/>
    </row>
    <row r="432" spans="1:5" s="80" customFormat="1" ht="12.75">
      <c r="A432" s="81"/>
      <c r="E432" s="82"/>
    </row>
    <row r="433" spans="1:5" s="80" customFormat="1" ht="12.75">
      <c r="A433" s="81"/>
      <c r="E433" s="82"/>
    </row>
    <row r="434" spans="1:5" s="80" customFormat="1" ht="12.75">
      <c r="A434" s="81"/>
      <c r="E434" s="82"/>
    </row>
    <row r="435" spans="1:5" s="80" customFormat="1" ht="12.75">
      <c r="A435" s="81"/>
      <c r="E435" s="82"/>
    </row>
    <row r="436" spans="1:5" s="80" customFormat="1" ht="12.75">
      <c r="A436" s="81"/>
      <c r="E436" s="82"/>
    </row>
    <row r="437" spans="1:5" s="80" customFormat="1" ht="12.75">
      <c r="A437" s="81"/>
      <c r="E437" s="82"/>
    </row>
    <row r="438" spans="1:5" s="80" customFormat="1" ht="12.75">
      <c r="A438" s="81"/>
      <c r="E438" s="82"/>
    </row>
  </sheetData>
  <hyperlinks>
    <hyperlink ref="E2" location="'Ambito Nord Orientale'!A8" display="'Ambito Nord Orientale'!A8"/>
    <hyperlink ref="E14" location="'Ambito Nord Orientale'!A23" display="'Ambito Nord Orientale'!A23"/>
    <hyperlink ref="E15" location="'Ambito Nord Orientale'!A38" display="'Ambito Nord Orientale'!A38"/>
    <hyperlink ref="E17" location="'Ambito Nord Orientale'!A53" display="'Ambito Nord Orientale'!A53"/>
    <hyperlink ref="E20" location="'Ambito Nord Orientale'!A68" display="'Ambito Nord Orientale'!A68"/>
    <hyperlink ref="E21" location="'Ambito Nord Orientale'!A83" display="'Ambito Nord Orientale'!A83"/>
    <hyperlink ref="E22" location="'Ambito Nord Orientale'!A83" display="'Ambito Nord Orientale'!A83"/>
    <hyperlink ref="E23" location="'Ambito Nord Orientale'!A83" display="'Ambito Nord Orientale'!A83"/>
    <hyperlink ref="E24" location="'Ambito Nord Orientale'!A83" display="'Ambito Nord Orientale'!A83"/>
    <hyperlink ref="E25" location="'Ambito Nord Orientale'!A83" display="'Ambito Nord Orientale'!A83"/>
    <hyperlink ref="E16" location="'Ambito Nord Orientale'!A38" display="'Ambito Nord Orientale'!A38"/>
    <hyperlink ref="E3" location="'Ambito Nord Orientale'!A8" display="'Ambito Nord Orientale'!A8"/>
    <hyperlink ref="E4" location="'Ambito Nord Orientale'!A8" display="'Ambito Nord Orientale'!A8"/>
    <hyperlink ref="E5" location="'Ambito Nord Orientale'!A8" display="'Ambito Nord Orientale'!A8"/>
    <hyperlink ref="E6" location="'Ambito Nord Orientale'!A8" display="'Ambito Nord Orientale'!A8"/>
    <hyperlink ref="E7" location="'Ambito Nord Orientale'!A8" display="'Ambito Nord Orientale'!A8"/>
    <hyperlink ref="E8" location="'Ambito Nord Orientale'!A8" display="'Ambito Nord Orientale'!A8"/>
    <hyperlink ref="E9" location="'Ambito Nord Orientale'!A8" display="'Ambito Nord Orientale'!A8"/>
    <hyperlink ref="E10" location="'Ambito Nord Orientale'!A8" display="'Ambito Nord Orientale'!A8"/>
    <hyperlink ref="E11" location="'Ambito Nord Orientale'!A8" display="'Ambito Nord Orientale'!A8"/>
    <hyperlink ref="E12" location="'Ambito Nord Orientale'!A8" display="'Ambito Nord Orientale'!A8"/>
    <hyperlink ref="E13" location="'Ambito Nord Orientale'!A8" display="'Ambito Nord Orientale'!A8"/>
    <hyperlink ref="E26" location="'Ambito Nord Orientale'!A98" display="'Ambito Nord Orientale'!A98"/>
    <hyperlink ref="E18" location="'Ambito Nord Orientale'!A53" display="'Ambito Nord Orientale'!A53"/>
    <hyperlink ref="E19" location="'Ambito Nord Orientale'!A53" display="'Ambito Nord Orientale'!A53"/>
    <hyperlink ref="E27" location="'Ambito Nord Orientale'!A98" display="'Ambito Nord Orientale'!A98"/>
    <hyperlink ref="E28" location="'Ambito Nord Orientale'!A98" display="'Ambito Nord Orientale'!A98"/>
    <hyperlink ref="E29" location="'Ambito Nord Orientale'!A143" display="'Ambito Nord Orientale'!A143"/>
    <hyperlink ref="E30" location="'Ambito Nord Orientale'!A143" display="'Ambito Nord Orientale'!A143"/>
    <hyperlink ref="E31" location="'Ambito Nord Orientale'!A8" display="'Ambito Nord Orientale'!A8"/>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40"/>
  <sheetViews>
    <sheetView zoomScale="90" zoomScaleNormal="90" workbookViewId="0" topLeftCell="A1">
      <pane xSplit="1" topLeftCell="B1" activePane="topRight" state="frozen"/>
      <selection pane="topRight" activeCell="B16" sqref="B16:B23"/>
    </sheetView>
  </sheetViews>
  <sheetFormatPr defaultColWidth="9.140625" defaultRowHeight="12.75" outlineLevelCol="1"/>
  <cols>
    <col min="1" max="1" width="25.7109375" style="159" customWidth="1"/>
    <col min="2" max="7" width="8.7109375" style="159" customWidth="1" outlineLevel="1"/>
    <col min="8" max="8" width="12.7109375" style="159" customWidth="1"/>
    <col min="9" max="11" width="9.57421875" style="159" customWidth="1" outlineLevel="1"/>
    <col min="12" max="12" width="8.7109375" style="159" customWidth="1" outlineLevel="1"/>
    <col min="13" max="13" width="11.421875" style="159" customWidth="1" outlineLevel="1"/>
    <col min="14" max="23" width="8.7109375" style="159" customWidth="1" outlineLevel="1"/>
    <col min="24" max="25" width="12.7109375" style="159" customWidth="1"/>
    <col min="26" max="26" width="8.00390625" style="28" bestFit="1" customWidth="1"/>
    <col min="27" max="32" width="8.7109375" style="28" customWidth="1" outlineLevel="1"/>
    <col min="33" max="33" width="12.7109375" style="160" customWidth="1"/>
    <col min="34" max="34" width="8.7109375" style="160" customWidth="1" outlineLevel="1"/>
    <col min="35" max="35" width="10.421875" style="160" customWidth="1" outlineLevel="1"/>
    <col min="36" max="36" width="8.8515625" style="160" customWidth="1" outlineLevel="1"/>
    <col min="37" max="37" width="8.7109375" style="160" customWidth="1" outlineLevel="1"/>
    <col min="38" max="38" width="10.28125" style="160" customWidth="1" outlineLevel="1"/>
    <col min="39" max="48" width="8.7109375" style="160" customWidth="1" outlineLevel="1"/>
    <col min="49" max="50" width="12.7109375" style="159" customWidth="1"/>
    <col min="51" max="51" width="9.421875" style="159" bestFit="1" customWidth="1"/>
    <col min="52" max="52" width="9.140625" style="135" customWidth="1"/>
    <col min="53" max="16384" width="9.140625" style="159" customWidth="1"/>
  </cols>
  <sheetData>
    <row r="1" ht="12.75">
      <c r="A1" s="159" t="s">
        <v>22</v>
      </c>
    </row>
    <row r="2" spans="1:7" ht="15" customHeight="1">
      <c r="A2" s="13" t="s">
        <v>35</v>
      </c>
      <c r="B2" s="13"/>
      <c r="C2" s="13"/>
      <c r="D2" s="13"/>
      <c r="E2" s="13"/>
      <c r="F2" s="13"/>
      <c r="G2" s="13"/>
    </row>
    <row r="3" spans="1:7" ht="12.75" customHeight="1">
      <c r="A3" s="20" t="s">
        <v>17</v>
      </c>
      <c r="B3" s="20"/>
      <c r="C3" s="20"/>
      <c r="D3" s="20"/>
      <c r="E3" s="20"/>
      <c r="F3" s="20"/>
      <c r="G3" s="20"/>
    </row>
    <row r="4" spans="1:7" ht="12.75" customHeight="1">
      <c r="A4" s="20"/>
      <c r="B4" s="20"/>
      <c r="C4" s="20"/>
      <c r="D4" s="20"/>
      <c r="E4" s="20"/>
      <c r="F4" s="20"/>
      <c r="G4" s="20"/>
    </row>
    <row r="5" spans="1:23" ht="12.75" customHeight="1">
      <c r="A5" s="176" t="s">
        <v>121</v>
      </c>
      <c r="B5" s="20"/>
      <c r="C5" s="20"/>
      <c r="D5" s="20"/>
      <c r="E5" s="20"/>
      <c r="F5" s="20"/>
      <c r="G5" s="20"/>
      <c r="H5" s="153"/>
      <c r="I5" s="153"/>
      <c r="J5" s="153"/>
      <c r="K5" s="153"/>
      <c r="L5" s="153"/>
      <c r="M5" s="153"/>
      <c r="N5" s="153"/>
      <c r="O5" s="153"/>
      <c r="P5" s="153"/>
      <c r="Q5" s="153"/>
      <c r="R5" s="153"/>
      <c r="S5" s="153"/>
      <c r="T5" s="153"/>
      <c r="U5" s="153"/>
      <c r="V5" s="153"/>
      <c r="W5" s="153"/>
    </row>
    <row r="6" spans="1:23" ht="12.75" customHeight="1">
      <c r="A6" s="177" t="s">
        <v>122</v>
      </c>
      <c r="B6" s="160"/>
      <c r="C6" s="160"/>
      <c r="D6" s="160"/>
      <c r="E6" s="160"/>
      <c r="F6" s="160"/>
      <c r="G6" s="160"/>
      <c r="H6" s="151"/>
      <c r="I6" s="151"/>
      <c r="J6" s="151"/>
      <c r="K6" s="151"/>
      <c r="L6" s="151"/>
      <c r="M6" s="151"/>
      <c r="N6" s="151"/>
      <c r="O6" s="151"/>
      <c r="P6" s="151"/>
      <c r="Q6" s="151"/>
      <c r="R6" s="151"/>
      <c r="S6" s="151"/>
      <c r="T6" s="151"/>
      <c r="U6" s="151"/>
      <c r="V6" s="151"/>
      <c r="W6" s="151"/>
    </row>
    <row r="7" spans="1:48" ht="12.75" customHeight="1">
      <c r="A7" s="177" t="s">
        <v>123</v>
      </c>
      <c r="AG7" s="159"/>
      <c r="AH7" s="159"/>
      <c r="AI7" s="159"/>
      <c r="AJ7" s="159"/>
      <c r="AK7" s="159"/>
      <c r="AL7" s="159"/>
      <c r="AM7" s="159"/>
      <c r="AN7" s="159"/>
      <c r="AO7" s="159"/>
      <c r="AP7" s="159"/>
      <c r="AQ7" s="159"/>
      <c r="AR7" s="159"/>
      <c r="AS7" s="159"/>
      <c r="AT7" s="159"/>
      <c r="AU7" s="159"/>
      <c r="AV7" s="159"/>
    </row>
    <row r="8" spans="33:48" ht="12.75" customHeight="1" thickBot="1">
      <c r="AG8" s="159"/>
      <c r="AH8" s="159"/>
      <c r="AI8" s="159"/>
      <c r="AJ8" s="159"/>
      <c r="AK8" s="159"/>
      <c r="AL8" s="159"/>
      <c r="AM8" s="159"/>
      <c r="AN8" s="159"/>
      <c r="AO8" s="159"/>
      <c r="AP8" s="159"/>
      <c r="AQ8" s="159"/>
      <c r="AR8" s="159"/>
      <c r="AS8" s="159"/>
      <c r="AT8" s="159"/>
      <c r="AU8" s="159"/>
      <c r="AV8" s="159"/>
    </row>
    <row r="9" spans="1:52" s="152" customFormat="1" ht="15" customHeight="1" thickBot="1">
      <c r="A9" s="22" t="s">
        <v>120</v>
      </c>
      <c r="B9" s="110"/>
      <c r="C9" s="110"/>
      <c r="D9" s="110"/>
      <c r="E9" s="110"/>
      <c r="F9" s="110"/>
      <c r="G9" s="110"/>
      <c r="H9" s="162" t="s">
        <v>24</v>
      </c>
      <c r="I9" s="77">
        <v>0.03852</v>
      </c>
      <c r="J9" s="146" t="s">
        <v>40</v>
      </c>
      <c r="K9" s="147"/>
      <c r="L9" s="146"/>
      <c r="M9" s="146"/>
      <c r="N9" s="146"/>
      <c r="X9" s="107"/>
      <c r="Y9" s="162"/>
      <c r="Z9" s="15"/>
      <c r="AA9" s="146"/>
      <c r="AB9" s="146"/>
      <c r="AC9" s="146"/>
      <c r="AD9" s="146"/>
      <c r="AE9" s="146"/>
      <c r="AF9" s="146"/>
      <c r="AH9" s="162"/>
      <c r="AI9" s="162"/>
      <c r="AJ9" s="162"/>
      <c r="AK9" s="162"/>
      <c r="AL9" s="162"/>
      <c r="AM9" s="162"/>
      <c r="AN9" s="162"/>
      <c r="AO9" s="162"/>
      <c r="AP9" s="162"/>
      <c r="AQ9" s="162"/>
      <c r="AR9" s="162"/>
      <c r="AS9" s="162"/>
      <c r="AT9" s="162"/>
      <c r="AU9" s="162"/>
      <c r="AV9" s="162"/>
      <c r="AZ9" s="136"/>
    </row>
    <row r="10" spans="1:48" ht="13.5" customHeight="1">
      <c r="A10" s="11"/>
      <c r="B10" s="11"/>
      <c r="C10" s="11"/>
      <c r="D10" s="11"/>
      <c r="E10" s="11"/>
      <c r="F10" s="11"/>
      <c r="G10" s="11"/>
      <c r="X10" s="4"/>
      <c r="Y10" s="4"/>
      <c r="Z10" s="30"/>
      <c r="AA10" s="30"/>
      <c r="AB10" s="30"/>
      <c r="AC10" s="30"/>
      <c r="AD10" s="30"/>
      <c r="AE10" s="30"/>
      <c r="AF10" s="30"/>
      <c r="AG10" s="159"/>
      <c r="AH10" s="159"/>
      <c r="AI10" s="159"/>
      <c r="AJ10" s="159"/>
      <c r="AK10" s="159"/>
      <c r="AL10" s="159"/>
      <c r="AM10" s="159"/>
      <c r="AN10" s="159"/>
      <c r="AO10" s="159"/>
      <c r="AP10" s="159"/>
      <c r="AQ10" s="159"/>
      <c r="AR10" s="159"/>
      <c r="AS10" s="159"/>
      <c r="AT10" s="159"/>
      <c r="AU10" s="159"/>
      <c r="AV10" s="159"/>
    </row>
    <row r="11" spans="1:50" ht="12.75">
      <c r="A11" s="8"/>
      <c r="B11" s="8"/>
      <c r="C11" s="8"/>
      <c r="D11" s="8"/>
      <c r="E11" s="8"/>
      <c r="F11" s="8"/>
      <c r="G11" s="8"/>
      <c r="H11" s="161"/>
      <c r="I11" s="161"/>
      <c r="J11" s="161"/>
      <c r="K11" s="161"/>
      <c r="L11" s="161"/>
      <c r="M11" s="161"/>
      <c r="N11" s="161"/>
      <c r="O11" s="161"/>
      <c r="P11" s="161"/>
      <c r="Q11" s="161"/>
      <c r="R11" s="161"/>
      <c r="S11" s="161"/>
      <c r="T11" s="161"/>
      <c r="U11" s="161"/>
      <c r="V11" s="161"/>
      <c r="W11" s="161"/>
      <c r="X11" s="161"/>
      <c r="Y11" s="161"/>
      <c r="Z11" s="27"/>
      <c r="AA11" s="27"/>
      <c r="AB11" s="27"/>
      <c r="AC11" s="27"/>
      <c r="AD11" s="27"/>
      <c r="AE11" s="27"/>
      <c r="AF11" s="27"/>
      <c r="AG11" s="161"/>
      <c r="AH11" s="161"/>
      <c r="AI11" s="161"/>
      <c r="AJ11" s="161"/>
      <c r="AK11" s="161"/>
      <c r="AL11" s="161"/>
      <c r="AM11" s="161"/>
      <c r="AN11" s="161"/>
      <c r="AO11" s="161"/>
      <c r="AP11" s="161"/>
      <c r="AQ11" s="161"/>
      <c r="AR11" s="161"/>
      <c r="AS11" s="161"/>
      <c r="AT11" s="161"/>
      <c r="AU11" s="161"/>
      <c r="AV11" s="161"/>
      <c r="AW11" s="161"/>
      <c r="AX11" s="161"/>
    </row>
    <row r="12" spans="1:50" ht="15" customHeight="1">
      <c r="A12" s="12" t="s">
        <v>16</v>
      </c>
      <c r="B12" s="12"/>
      <c r="C12" s="12"/>
      <c r="D12" s="12"/>
      <c r="E12" s="12"/>
      <c r="F12" s="12"/>
      <c r="G12" s="12"/>
      <c r="H12" s="161"/>
      <c r="I12" s="161"/>
      <c r="J12" s="161"/>
      <c r="K12" s="161"/>
      <c r="L12" s="161"/>
      <c r="M12" s="161"/>
      <c r="N12" s="161"/>
      <c r="O12" s="161"/>
      <c r="P12" s="161"/>
      <c r="Q12" s="161"/>
      <c r="R12" s="161"/>
      <c r="S12" s="161"/>
      <c r="T12" s="161"/>
      <c r="U12" s="161"/>
      <c r="V12" s="161"/>
      <c r="W12" s="161"/>
      <c r="X12" s="161"/>
      <c r="Y12" s="161"/>
      <c r="Z12" s="27"/>
      <c r="AA12" s="27"/>
      <c r="AB12" s="27"/>
      <c r="AC12" s="27"/>
      <c r="AD12" s="27"/>
      <c r="AE12" s="27"/>
      <c r="AF12" s="27"/>
      <c r="AG12" s="161"/>
      <c r="AH12" s="161"/>
      <c r="AI12" s="161"/>
      <c r="AJ12" s="161"/>
      <c r="AK12" s="161"/>
      <c r="AL12" s="161"/>
      <c r="AM12" s="161"/>
      <c r="AN12" s="161"/>
      <c r="AO12" s="161"/>
      <c r="AP12" s="161"/>
      <c r="AQ12" s="161"/>
      <c r="AR12" s="161"/>
      <c r="AS12" s="161"/>
      <c r="AT12" s="161"/>
      <c r="AU12" s="161"/>
      <c r="AV12" s="161"/>
      <c r="AW12" s="161"/>
      <c r="AX12" s="161"/>
    </row>
    <row r="13" spans="1:50" ht="12.75" customHeight="1">
      <c r="A13" s="204" t="s">
        <v>21</v>
      </c>
      <c r="B13" s="206" t="s">
        <v>126</v>
      </c>
      <c r="C13" s="207"/>
      <c r="D13" s="207"/>
      <c r="E13" s="207"/>
      <c r="F13" s="207"/>
      <c r="G13" s="207"/>
      <c r="H13" s="207"/>
      <c r="I13" s="207"/>
      <c r="J13" s="207"/>
      <c r="K13" s="207"/>
      <c r="L13" s="207"/>
      <c r="M13" s="207"/>
      <c r="N13" s="207"/>
      <c r="O13" s="207"/>
      <c r="P13" s="207"/>
      <c r="Q13" s="207"/>
      <c r="R13" s="207"/>
      <c r="S13" s="207"/>
      <c r="T13" s="207"/>
      <c r="U13" s="207"/>
      <c r="V13" s="207"/>
      <c r="W13" s="207"/>
      <c r="X13" s="207"/>
      <c r="Y13" s="208"/>
      <c r="Z13" s="26"/>
      <c r="AA13" s="206" t="s">
        <v>127</v>
      </c>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8"/>
    </row>
    <row r="14" spans="1:50" ht="38.25">
      <c r="A14" s="205"/>
      <c r="B14" s="132" t="s">
        <v>42</v>
      </c>
      <c r="C14" s="132" t="s">
        <v>43</v>
      </c>
      <c r="D14" s="132" t="s">
        <v>0</v>
      </c>
      <c r="E14" s="132" t="s">
        <v>1</v>
      </c>
      <c r="F14" s="132" t="s">
        <v>28</v>
      </c>
      <c r="G14" s="132" t="s">
        <v>29</v>
      </c>
      <c r="H14" s="111" t="s">
        <v>15</v>
      </c>
      <c r="I14" s="169" t="s">
        <v>113</v>
      </c>
      <c r="J14" s="169" t="s">
        <v>114</v>
      </c>
      <c r="K14" s="169" t="s">
        <v>115</v>
      </c>
      <c r="L14" s="169" t="s">
        <v>116</v>
      </c>
      <c r="M14" s="169" t="s">
        <v>117</v>
      </c>
      <c r="N14" s="169" t="s">
        <v>118</v>
      </c>
      <c r="O14" s="169" t="s">
        <v>39</v>
      </c>
      <c r="P14" s="169" t="s">
        <v>31</v>
      </c>
      <c r="Q14" s="169" t="s">
        <v>44</v>
      </c>
      <c r="R14" s="169" t="s">
        <v>2</v>
      </c>
      <c r="S14" s="169" t="s">
        <v>3</v>
      </c>
      <c r="T14" s="169" t="s">
        <v>97</v>
      </c>
      <c r="U14" s="169" t="s">
        <v>4</v>
      </c>
      <c r="V14" s="169" t="s">
        <v>5</v>
      </c>
      <c r="W14" s="169" t="s">
        <v>6</v>
      </c>
      <c r="X14" s="111" t="s">
        <v>30</v>
      </c>
      <c r="Y14" s="173" t="s">
        <v>119</v>
      </c>
      <c r="Z14" s="31"/>
      <c r="AA14" s="132" t="s">
        <v>42</v>
      </c>
      <c r="AB14" s="132" t="s">
        <v>43</v>
      </c>
      <c r="AC14" s="132" t="s">
        <v>0</v>
      </c>
      <c r="AD14" s="132" t="s">
        <v>1</v>
      </c>
      <c r="AE14" s="132" t="s">
        <v>28</v>
      </c>
      <c r="AF14" s="132" t="s">
        <v>29</v>
      </c>
      <c r="AG14" s="111" t="s">
        <v>15</v>
      </c>
      <c r="AH14" s="169" t="s">
        <v>113</v>
      </c>
      <c r="AI14" s="169" t="s">
        <v>114</v>
      </c>
      <c r="AJ14" s="169" t="s">
        <v>115</v>
      </c>
      <c r="AK14" s="169" t="s">
        <v>116</v>
      </c>
      <c r="AL14" s="169" t="s">
        <v>117</v>
      </c>
      <c r="AM14" s="169" t="s">
        <v>118</v>
      </c>
      <c r="AN14" s="169" t="s">
        <v>39</v>
      </c>
      <c r="AO14" s="169" t="s">
        <v>31</v>
      </c>
      <c r="AP14" s="169" t="s">
        <v>44</v>
      </c>
      <c r="AQ14" s="169" t="s">
        <v>2</v>
      </c>
      <c r="AR14" s="169" t="s">
        <v>3</v>
      </c>
      <c r="AS14" s="169" t="s">
        <v>97</v>
      </c>
      <c r="AT14" s="169" t="s">
        <v>4</v>
      </c>
      <c r="AU14" s="169" t="s">
        <v>5</v>
      </c>
      <c r="AV14" s="169" t="s">
        <v>6</v>
      </c>
      <c r="AW14" s="111" t="s">
        <v>30</v>
      </c>
      <c r="AX14" s="112" t="s">
        <v>8</v>
      </c>
    </row>
    <row r="15" spans="1:50" ht="12.75">
      <c r="A15" s="108" t="s">
        <v>23</v>
      </c>
      <c r="B15" s="163"/>
      <c r="C15" s="164"/>
      <c r="D15" s="163"/>
      <c r="E15" s="164"/>
      <c r="F15" s="164"/>
      <c r="G15" s="164"/>
      <c r="H15" s="120"/>
      <c r="I15" s="211"/>
      <c r="J15" s="211"/>
      <c r="K15" s="211"/>
      <c r="L15" s="211"/>
      <c r="M15" s="211"/>
      <c r="N15" s="211"/>
      <c r="O15" s="211"/>
      <c r="P15" s="93"/>
      <c r="Q15" s="95"/>
      <c r="R15" s="95"/>
      <c r="S15" s="94"/>
      <c r="T15" s="174"/>
      <c r="U15" s="164"/>
      <c r="V15" s="163"/>
      <c r="W15" s="164"/>
      <c r="X15" s="121"/>
      <c r="Y15" s="122"/>
      <c r="AA15" s="47"/>
      <c r="AB15" s="48"/>
      <c r="AC15" s="49"/>
      <c r="AD15" s="48"/>
      <c r="AE15" s="48"/>
      <c r="AF15" s="50"/>
      <c r="AG15" s="51"/>
      <c r="AH15" s="164"/>
      <c r="AI15" s="164"/>
      <c r="AJ15" s="164"/>
      <c r="AK15" s="164"/>
      <c r="AL15" s="164"/>
      <c r="AM15" s="164"/>
      <c r="AN15" s="164"/>
      <c r="AO15" s="125"/>
      <c r="AP15" s="154"/>
      <c r="AQ15" s="164"/>
      <c r="AR15" s="163"/>
      <c r="AS15" s="216">
        <f>+T16</f>
        <v>0.003175</v>
      </c>
      <c r="AT15" s="154"/>
      <c r="AU15" s="154"/>
      <c r="AV15" s="154"/>
      <c r="AW15" s="51"/>
      <c r="AX15" s="52"/>
    </row>
    <row r="16" spans="1:50" ht="12.75">
      <c r="A16" s="103" t="s">
        <v>25</v>
      </c>
      <c r="B16" s="195">
        <v>5.582285</v>
      </c>
      <c r="C16" s="195">
        <v>0.72398</v>
      </c>
      <c r="D16" s="210">
        <v>0.007946</v>
      </c>
      <c r="E16" s="191">
        <v>0</v>
      </c>
      <c r="F16" s="191">
        <v>0.0125</v>
      </c>
      <c r="G16" s="195">
        <v>0.016</v>
      </c>
      <c r="H16" s="190">
        <f>+(B16*$I$9)+(C16*$I$9)+D16+E16+F16+G16</f>
        <v>0.2793633278</v>
      </c>
      <c r="I16" s="212"/>
      <c r="J16" s="212"/>
      <c r="K16" s="212"/>
      <c r="L16" s="212"/>
      <c r="M16" s="212"/>
      <c r="N16" s="212"/>
      <c r="O16" s="212"/>
      <c r="P16" s="179">
        <v>0</v>
      </c>
      <c r="Q16" s="197">
        <v>0.99948282469</v>
      </c>
      <c r="R16" s="199">
        <v>0.010816</v>
      </c>
      <c r="S16" s="181">
        <v>0</v>
      </c>
      <c r="T16" s="186">
        <v>0.003175</v>
      </c>
      <c r="U16" s="199">
        <v>0</v>
      </c>
      <c r="V16" s="199">
        <f>0.9701/100</f>
        <v>0.009701</v>
      </c>
      <c r="W16" s="214">
        <v>0.001526</v>
      </c>
      <c r="X16" s="116">
        <f>+P16+(Q16*$I$9)+R16+S16+U16+V16+W16+T16</f>
        <v>0.0637180784070588</v>
      </c>
      <c r="Y16" s="117">
        <f>+H16+X16</f>
        <v>0.3430814062070588</v>
      </c>
      <c r="Z16" s="32"/>
      <c r="AA16" s="215">
        <f aca="true" t="shared" si="0" ref="AA16:AF16">+B16</f>
        <v>5.582285</v>
      </c>
      <c r="AB16" s="215">
        <f t="shared" si="0"/>
        <v>0.72398</v>
      </c>
      <c r="AC16" s="215">
        <f t="shared" si="0"/>
        <v>0.007946</v>
      </c>
      <c r="AD16" s="215">
        <f t="shared" si="0"/>
        <v>0</v>
      </c>
      <c r="AE16" s="215">
        <f t="shared" si="0"/>
        <v>0.0125</v>
      </c>
      <c r="AF16" s="215">
        <f t="shared" si="0"/>
        <v>0.016</v>
      </c>
      <c r="AG16" s="190">
        <f>+(AA16*$I$9)+(AB16*$I$9)+AC16+AD16+AE16+AF16</f>
        <v>0.2793633278</v>
      </c>
      <c r="AH16" s="171"/>
      <c r="AI16" s="171"/>
      <c r="AJ16" s="171"/>
      <c r="AK16" s="171"/>
      <c r="AL16" s="171"/>
      <c r="AM16" s="171"/>
      <c r="AN16" s="171"/>
      <c r="AO16" s="175">
        <f>+P16</f>
        <v>0</v>
      </c>
      <c r="AP16" s="189">
        <f>+Q16</f>
        <v>0.99948282469</v>
      </c>
      <c r="AQ16" s="214">
        <f>+R16</f>
        <v>0.010816</v>
      </c>
      <c r="AR16" s="175">
        <f>+S16</f>
        <v>0</v>
      </c>
      <c r="AS16" s="217"/>
      <c r="AT16" s="214">
        <v>0.001336</v>
      </c>
      <c r="AU16" s="214">
        <f>+V16</f>
        <v>0.009701</v>
      </c>
      <c r="AV16" s="214">
        <f>+W16</f>
        <v>0.001526</v>
      </c>
      <c r="AW16" s="116">
        <f>+AO16+(AP16*$I$9)+AQ16+AR16+AT16+AU16+AV16+AS15</f>
        <v>0.0650540784070588</v>
      </c>
      <c r="AX16" s="53">
        <f>+AG16+AW16</f>
        <v>0.3444174062070588</v>
      </c>
    </row>
    <row r="17" spans="1:50" ht="12.75">
      <c r="A17" s="103" t="s">
        <v>9</v>
      </c>
      <c r="B17" s="195"/>
      <c r="C17" s="195"/>
      <c r="D17" s="210"/>
      <c r="E17" s="191"/>
      <c r="F17" s="191"/>
      <c r="G17" s="195"/>
      <c r="H17" s="190"/>
      <c r="I17" s="212"/>
      <c r="J17" s="212"/>
      <c r="K17" s="212"/>
      <c r="L17" s="212"/>
      <c r="M17" s="212"/>
      <c r="N17" s="212"/>
      <c r="O17" s="212"/>
      <c r="P17" s="179">
        <v>0.06236</v>
      </c>
      <c r="Q17" s="197"/>
      <c r="R17" s="199"/>
      <c r="S17" s="181">
        <v>0.0376</v>
      </c>
      <c r="T17" s="186"/>
      <c r="U17" s="199"/>
      <c r="V17" s="199"/>
      <c r="W17" s="214"/>
      <c r="X17" s="116">
        <f>+P17+(Q16*$I$9)+R16+S17+U16+V16+W16+T16</f>
        <v>0.16367807840705878</v>
      </c>
      <c r="Y17" s="117">
        <f>+H16+X17</f>
        <v>0.4430414062070588</v>
      </c>
      <c r="Z17" s="32"/>
      <c r="AA17" s="215"/>
      <c r="AB17" s="215"/>
      <c r="AC17" s="215"/>
      <c r="AD17" s="215"/>
      <c r="AE17" s="215"/>
      <c r="AF17" s="215"/>
      <c r="AG17" s="190"/>
      <c r="AH17" s="171"/>
      <c r="AI17" s="171"/>
      <c r="AJ17" s="171"/>
      <c r="AK17" s="171"/>
      <c r="AL17" s="171"/>
      <c r="AM17" s="171"/>
      <c r="AN17" s="171"/>
      <c r="AO17" s="175">
        <f aca="true" t="shared" si="1" ref="AO17:AO21">+P17</f>
        <v>0.06236</v>
      </c>
      <c r="AP17" s="189"/>
      <c r="AQ17" s="214"/>
      <c r="AR17" s="175">
        <f aca="true" t="shared" si="2" ref="AR17:AR21">+S17</f>
        <v>0.0376</v>
      </c>
      <c r="AS17" s="217"/>
      <c r="AT17" s="214"/>
      <c r="AU17" s="214"/>
      <c r="AV17" s="214"/>
      <c r="AW17" s="116">
        <f>+AO17+(AP16*$I$9)+AQ16+AR17+AT16+AU16+AV16+AS15</f>
        <v>0.16501407840705878</v>
      </c>
      <c r="AX17" s="53">
        <f>+AG16+AW17</f>
        <v>0.4443774062070588</v>
      </c>
    </row>
    <row r="18" spans="1:50" ht="12.75">
      <c r="A18" s="103" t="s">
        <v>11</v>
      </c>
      <c r="B18" s="195"/>
      <c r="C18" s="195"/>
      <c r="D18" s="210"/>
      <c r="E18" s="191"/>
      <c r="F18" s="191"/>
      <c r="G18" s="195"/>
      <c r="H18" s="190"/>
      <c r="I18" s="212"/>
      <c r="J18" s="212"/>
      <c r="K18" s="212"/>
      <c r="L18" s="212"/>
      <c r="M18" s="212"/>
      <c r="N18" s="212"/>
      <c r="O18" s="212"/>
      <c r="P18" s="179">
        <v>0.057077</v>
      </c>
      <c r="Q18" s="197"/>
      <c r="R18" s="199"/>
      <c r="S18" s="181">
        <v>0.0217</v>
      </c>
      <c r="T18" s="186"/>
      <c r="U18" s="199"/>
      <c r="V18" s="199"/>
      <c r="W18" s="214"/>
      <c r="X18" s="116">
        <f>+P18+(Q16*$I$9)+R16+S18+U16+V16+W16+T16</f>
        <v>0.1424950784070588</v>
      </c>
      <c r="Y18" s="117">
        <f>+H16+X18</f>
        <v>0.42185840620705883</v>
      </c>
      <c r="Z18" s="32"/>
      <c r="AA18" s="215"/>
      <c r="AB18" s="215"/>
      <c r="AC18" s="215"/>
      <c r="AD18" s="215"/>
      <c r="AE18" s="215"/>
      <c r="AF18" s="215"/>
      <c r="AG18" s="190"/>
      <c r="AH18" s="171"/>
      <c r="AI18" s="171"/>
      <c r="AJ18" s="171"/>
      <c r="AK18" s="171"/>
      <c r="AL18" s="171"/>
      <c r="AM18" s="171"/>
      <c r="AN18" s="171"/>
      <c r="AO18" s="175">
        <f t="shared" si="1"/>
        <v>0.057077</v>
      </c>
      <c r="AP18" s="189"/>
      <c r="AQ18" s="214"/>
      <c r="AR18" s="175">
        <f t="shared" si="2"/>
        <v>0.0217</v>
      </c>
      <c r="AS18" s="217"/>
      <c r="AT18" s="214"/>
      <c r="AU18" s="214"/>
      <c r="AV18" s="214"/>
      <c r="AW18" s="116">
        <f>+AO18+(AP16*$I$9)+AQ16+AR18+AT16+AU16+AV16+AS15</f>
        <v>0.1438310784070588</v>
      </c>
      <c r="AX18" s="53">
        <f>+AG16+AW18</f>
        <v>0.42319440620705884</v>
      </c>
    </row>
    <row r="19" spans="1:50" ht="12.75">
      <c r="A19" s="103" t="s">
        <v>12</v>
      </c>
      <c r="B19" s="195"/>
      <c r="C19" s="195"/>
      <c r="D19" s="210"/>
      <c r="E19" s="191"/>
      <c r="F19" s="191"/>
      <c r="G19" s="195"/>
      <c r="H19" s="190"/>
      <c r="I19" s="212"/>
      <c r="J19" s="212"/>
      <c r="K19" s="212"/>
      <c r="L19" s="212"/>
      <c r="M19" s="212"/>
      <c r="N19" s="212"/>
      <c r="O19" s="212"/>
      <c r="P19" s="179">
        <v>0.057317</v>
      </c>
      <c r="Q19" s="197"/>
      <c r="R19" s="199"/>
      <c r="S19" s="181">
        <v>0.0173</v>
      </c>
      <c r="T19" s="186"/>
      <c r="U19" s="199"/>
      <c r="V19" s="199"/>
      <c r="W19" s="214"/>
      <c r="X19" s="116">
        <f>+P19+(Q16*$I$9)+R16+S19+U16+V16+W16+T16</f>
        <v>0.1383350784070588</v>
      </c>
      <c r="Y19" s="117">
        <f>+H16+X19</f>
        <v>0.4176984062070588</v>
      </c>
      <c r="Z19" s="32"/>
      <c r="AA19" s="215"/>
      <c r="AB19" s="215"/>
      <c r="AC19" s="215"/>
      <c r="AD19" s="215"/>
      <c r="AE19" s="215"/>
      <c r="AF19" s="215"/>
      <c r="AG19" s="190"/>
      <c r="AH19" s="171"/>
      <c r="AI19" s="171"/>
      <c r="AJ19" s="171"/>
      <c r="AK19" s="171"/>
      <c r="AL19" s="171"/>
      <c r="AM19" s="171"/>
      <c r="AN19" s="171"/>
      <c r="AO19" s="175">
        <f t="shared" si="1"/>
        <v>0.057317</v>
      </c>
      <c r="AP19" s="189"/>
      <c r="AQ19" s="214"/>
      <c r="AR19" s="175">
        <f t="shared" si="2"/>
        <v>0.0173</v>
      </c>
      <c r="AS19" s="217"/>
      <c r="AT19" s="214"/>
      <c r="AU19" s="214"/>
      <c r="AV19" s="214"/>
      <c r="AW19" s="116">
        <f>+AO19+(AP16*$I$9)+AQ16+AR19+AT16+AU16+AV16+AS15</f>
        <v>0.13967107840705878</v>
      </c>
      <c r="AX19" s="53">
        <f>+AG16+AW19</f>
        <v>0.4190344062070588</v>
      </c>
    </row>
    <row r="20" spans="1:50" ht="12.75">
      <c r="A20" s="103" t="s">
        <v>13</v>
      </c>
      <c r="B20" s="195"/>
      <c r="C20" s="195"/>
      <c r="D20" s="210"/>
      <c r="E20" s="191"/>
      <c r="F20" s="191"/>
      <c r="G20" s="195"/>
      <c r="H20" s="190"/>
      <c r="I20" s="212"/>
      <c r="J20" s="212"/>
      <c r="K20" s="212"/>
      <c r="L20" s="212"/>
      <c r="M20" s="212"/>
      <c r="N20" s="212"/>
      <c r="O20" s="212"/>
      <c r="P20" s="179">
        <v>0.042828</v>
      </c>
      <c r="Q20" s="197"/>
      <c r="R20" s="199"/>
      <c r="S20" s="181">
        <v>0.012</v>
      </c>
      <c r="T20" s="186"/>
      <c r="U20" s="199"/>
      <c r="V20" s="199"/>
      <c r="W20" s="214"/>
      <c r="X20" s="116">
        <f>+P20+(Q16*$I$9)+R16+S20+U16+V16+W16+T16</f>
        <v>0.11854607840705879</v>
      </c>
      <c r="Y20" s="117">
        <f>+H16+X20</f>
        <v>0.3979094062070588</v>
      </c>
      <c r="Z20" s="32"/>
      <c r="AA20" s="215"/>
      <c r="AB20" s="215"/>
      <c r="AC20" s="215"/>
      <c r="AD20" s="215"/>
      <c r="AE20" s="215"/>
      <c r="AF20" s="215"/>
      <c r="AG20" s="190"/>
      <c r="AH20" s="171"/>
      <c r="AI20" s="171"/>
      <c r="AJ20" s="171"/>
      <c r="AK20" s="171"/>
      <c r="AL20" s="171"/>
      <c r="AM20" s="171"/>
      <c r="AN20" s="171"/>
      <c r="AO20" s="175">
        <f t="shared" si="1"/>
        <v>0.042828</v>
      </c>
      <c r="AP20" s="189"/>
      <c r="AQ20" s="214"/>
      <c r="AR20" s="175">
        <f t="shared" si="2"/>
        <v>0.012</v>
      </c>
      <c r="AS20" s="217"/>
      <c r="AT20" s="214"/>
      <c r="AU20" s="214"/>
      <c r="AV20" s="214"/>
      <c r="AW20" s="116">
        <f>+AO20+(AP16*$I$9)+AQ16+AR20+AT16+AU16+AV16+AS15</f>
        <v>0.11988207840705879</v>
      </c>
      <c r="AX20" s="53">
        <f>+AG16+AW20</f>
        <v>0.3992454062070588</v>
      </c>
    </row>
    <row r="21" spans="1:50" ht="12.75">
      <c r="A21" s="103" t="s">
        <v>20</v>
      </c>
      <c r="B21" s="195"/>
      <c r="C21" s="195"/>
      <c r="D21" s="210"/>
      <c r="E21" s="191"/>
      <c r="F21" s="191"/>
      <c r="G21" s="195"/>
      <c r="H21" s="190"/>
      <c r="I21" s="212"/>
      <c r="J21" s="212"/>
      <c r="K21" s="212"/>
      <c r="L21" s="212"/>
      <c r="M21" s="212"/>
      <c r="N21" s="212"/>
      <c r="O21" s="212"/>
      <c r="P21" s="179">
        <v>0.021694</v>
      </c>
      <c r="Q21" s="197"/>
      <c r="R21" s="200"/>
      <c r="S21" s="181">
        <v>0.0042</v>
      </c>
      <c r="T21" s="186"/>
      <c r="U21" s="200"/>
      <c r="V21" s="199"/>
      <c r="W21" s="203"/>
      <c r="X21" s="116">
        <f>+P21+(Q16*$I$9)+R16+S21+U16+V16+W16+T16</f>
        <v>0.0896120784070588</v>
      </c>
      <c r="Y21" s="117">
        <f>+H16+X21</f>
        <v>0.3689754062070588</v>
      </c>
      <c r="Z21" s="32"/>
      <c r="AA21" s="215"/>
      <c r="AB21" s="215"/>
      <c r="AC21" s="215"/>
      <c r="AD21" s="215"/>
      <c r="AE21" s="215"/>
      <c r="AF21" s="215"/>
      <c r="AG21" s="190"/>
      <c r="AH21" s="171"/>
      <c r="AI21" s="171"/>
      <c r="AJ21" s="171"/>
      <c r="AK21" s="171"/>
      <c r="AL21" s="171"/>
      <c r="AM21" s="171"/>
      <c r="AN21" s="171"/>
      <c r="AO21" s="175">
        <f t="shared" si="1"/>
        <v>0.021694</v>
      </c>
      <c r="AP21" s="189"/>
      <c r="AQ21" s="214"/>
      <c r="AR21" s="175">
        <f t="shared" si="2"/>
        <v>0.0042</v>
      </c>
      <c r="AS21" s="217"/>
      <c r="AT21" s="214"/>
      <c r="AU21" s="214"/>
      <c r="AV21" s="214"/>
      <c r="AW21" s="116">
        <f>+AO21+(AP16*$I$9)+AQ16+AR21+AT16+AU16+AV16+AS15</f>
        <v>0.0909480784070588</v>
      </c>
      <c r="AX21" s="53">
        <f>+AG16+AW21</f>
        <v>0.3703114062070588</v>
      </c>
    </row>
    <row r="22" spans="1:50" ht="12.75">
      <c r="A22" s="103" t="s">
        <v>19</v>
      </c>
      <c r="B22" s="195"/>
      <c r="C22" s="195"/>
      <c r="D22" s="92" t="s">
        <v>34</v>
      </c>
      <c r="E22" s="191"/>
      <c r="F22" s="191"/>
      <c r="G22" s="195"/>
      <c r="H22" s="190"/>
      <c r="I22" s="212"/>
      <c r="J22" s="212"/>
      <c r="K22" s="212"/>
      <c r="L22" s="212"/>
      <c r="M22" s="212"/>
      <c r="N22" s="212"/>
      <c r="O22" s="212"/>
      <c r="P22" s="179">
        <v>0.010647</v>
      </c>
      <c r="Q22" s="197"/>
      <c r="R22" s="201">
        <v>0.005465</v>
      </c>
      <c r="S22" s="193">
        <v>0</v>
      </c>
      <c r="T22" s="186"/>
      <c r="U22" s="201">
        <v>0</v>
      </c>
      <c r="V22" s="201">
        <f>0.5545/100</f>
        <v>0.005545</v>
      </c>
      <c r="W22" s="202">
        <v>0.000771</v>
      </c>
      <c r="X22" s="116">
        <f>+P22+(Q16*$I$9)+R22+S22+U22+V22+W22+T16</f>
        <v>0.0641030784070588</v>
      </c>
      <c r="Y22" s="117">
        <f>+H16+X22</f>
        <v>0.3434664062070588</v>
      </c>
      <c r="Z22" s="32"/>
      <c r="AA22" s="134" t="s">
        <v>34</v>
      </c>
      <c r="AB22" s="134" t="s">
        <v>34</v>
      </c>
      <c r="AC22" s="134" t="s">
        <v>34</v>
      </c>
      <c r="AD22" s="134" t="s">
        <v>34</v>
      </c>
      <c r="AE22" s="134" t="s">
        <v>34</v>
      </c>
      <c r="AF22" s="134" t="s">
        <v>34</v>
      </c>
      <c r="AG22" s="64" t="s">
        <v>34</v>
      </c>
      <c r="AH22" s="171"/>
      <c r="AI22" s="171"/>
      <c r="AJ22" s="171"/>
      <c r="AK22" s="171"/>
      <c r="AL22" s="171"/>
      <c r="AM22" s="171"/>
      <c r="AN22" s="171"/>
      <c r="AO22" s="66" t="s">
        <v>34</v>
      </c>
      <c r="AP22" s="66" t="s">
        <v>34</v>
      </c>
      <c r="AQ22" s="202">
        <f>+R22</f>
        <v>0.005465</v>
      </c>
      <c r="AR22" s="183">
        <v>0</v>
      </c>
      <c r="AS22" s="217"/>
      <c r="AT22" s="202">
        <v>0.000624</v>
      </c>
      <c r="AU22" s="202">
        <f>+V22</f>
        <v>0.005545</v>
      </c>
      <c r="AV22" s="202">
        <f>+W22</f>
        <v>0.000771</v>
      </c>
      <c r="AW22" s="64" t="s">
        <v>34</v>
      </c>
      <c r="AX22" s="67" t="s">
        <v>34</v>
      </c>
    </row>
    <row r="23" spans="1:50" ht="12.75">
      <c r="A23" s="104" t="s">
        <v>18</v>
      </c>
      <c r="B23" s="196"/>
      <c r="C23" s="196"/>
      <c r="D23" s="92" t="s">
        <v>34</v>
      </c>
      <c r="E23" s="192"/>
      <c r="F23" s="192"/>
      <c r="G23" s="196"/>
      <c r="H23" s="209"/>
      <c r="I23" s="213"/>
      <c r="J23" s="213"/>
      <c r="K23" s="213"/>
      <c r="L23" s="213"/>
      <c r="M23" s="213"/>
      <c r="N23" s="213"/>
      <c r="O23" s="213"/>
      <c r="P23" s="179">
        <v>0.002962</v>
      </c>
      <c r="Q23" s="198"/>
      <c r="R23" s="200"/>
      <c r="S23" s="194"/>
      <c r="T23" s="187"/>
      <c r="U23" s="200"/>
      <c r="V23" s="200"/>
      <c r="W23" s="203"/>
      <c r="X23" s="116">
        <f>+P23+(Q16*$I$9)+R22+S22+U22+V22+W22+T16</f>
        <v>0.0564180784070588</v>
      </c>
      <c r="Y23" s="117">
        <f>+H16+X23</f>
        <v>0.3357814062070588</v>
      </c>
      <c r="Z23" s="32"/>
      <c r="AA23" s="134" t="s">
        <v>34</v>
      </c>
      <c r="AB23" s="134" t="s">
        <v>34</v>
      </c>
      <c r="AC23" s="134" t="s">
        <v>34</v>
      </c>
      <c r="AD23" s="134" t="s">
        <v>34</v>
      </c>
      <c r="AE23" s="134" t="s">
        <v>34</v>
      </c>
      <c r="AF23" s="134" t="s">
        <v>34</v>
      </c>
      <c r="AG23" s="64" t="s">
        <v>34</v>
      </c>
      <c r="AH23" s="172"/>
      <c r="AI23" s="172"/>
      <c r="AJ23" s="172"/>
      <c r="AK23" s="172"/>
      <c r="AL23" s="172"/>
      <c r="AM23" s="172"/>
      <c r="AN23" s="172"/>
      <c r="AO23" s="66" t="s">
        <v>34</v>
      </c>
      <c r="AP23" s="66" t="s">
        <v>34</v>
      </c>
      <c r="AQ23" s="203"/>
      <c r="AR23" s="184"/>
      <c r="AS23" s="218"/>
      <c r="AT23" s="203"/>
      <c r="AU23" s="203"/>
      <c r="AV23" s="203"/>
      <c r="AW23" s="64" t="s">
        <v>34</v>
      </c>
      <c r="AX23" s="67" t="s">
        <v>34</v>
      </c>
    </row>
    <row r="24" spans="1:50" ht="12.75">
      <c r="A24" s="109" t="s">
        <v>10</v>
      </c>
      <c r="B24" s="145"/>
      <c r="C24" s="145"/>
      <c r="D24" s="180">
        <v>58.83</v>
      </c>
      <c r="E24" s="145"/>
      <c r="F24" s="145"/>
      <c r="G24" s="145"/>
      <c r="H24" s="123">
        <f>+SUM(B24:G24)</f>
        <v>58.83</v>
      </c>
      <c r="I24" s="178">
        <v>31.619940620917365</v>
      </c>
      <c r="J24" s="178">
        <v>203.88148392766553</v>
      </c>
      <c r="K24" s="178">
        <v>695.9587440306058</v>
      </c>
      <c r="L24" s="178">
        <v>15.001773550270931</v>
      </c>
      <c r="M24" s="178">
        <v>96.72958876313359</v>
      </c>
      <c r="N24" s="178">
        <v>330.19086289401173</v>
      </c>
      <c r="O24" s="178">
        <v>1.2</v>
      </c>
      <c r="P24" s="165"/>
      <c r="Q24" s="165"/>
      <c r="R24" s="165"/>
      <c r="S24" s="165">
        <v>-27.01</v>
      </c>
      <c r="T24" s="165"/>
      <c r="U24" s="165"/>
      <c r="V24" s="165"/>
      <c r="W24" s="165"/>
      <c r="X24" s="123"/>
      <c r="Y24" s="124"/>
      <c r="Z24" s="33"/>
      <c r="AA24" s="58"/>
      <c r="AB24" s="59"/>
      <c r="AC24" s="182">
        <v>77.26</v>
      </c>
      <c r="AD24" s="59"/>
      <c r="AE24" s="59"/>
      <c r="AF24" s="61"/>
      <c r="AG24" s="123">
        <f>+SUM(AA24:AF24)</f>
        <v>77.26</v>
      </c>
      <c r="AH24" s="96">
        <f>+I24</f>
        <v>31.619940620917365</v>
      </c>
      <c r="AI24" s="96">
        <f aca="true" t="shared" si="3" ref="AI24:AN24">+J24</f>
        <v>203.88148392766553</v>
      </c>
      <c r="AJ24" s="96">
        <f t="shared" si="3"/>
        <v>695.9587440306058</v>
      </c>
      <c r="AK24" s="96">
        <f t="shared" si="3"/>
        <v>15.001773550270931</v>
      </c>
      <c r="AL24" s="96">
        <f t="shared" si="3"/>
        <v>96.72958876313359</v>
      </c>
      <c r="AM24" s="96">
        <f t="shared" si="3"/>
        <v>330.19086289401173</v>
      </c>
      <c r="AN24" s="96">
        <f t="shared" si="3"/>
        <v>1.2</v>
      </c>
      <c r="AO24" s="165"/>
      <c r="AP24" s="165"/>
      <c r="AQ24" s="165"/>
      <c r="AR24" s="165">
        <v>-27.01</v>
      </c>
      <c r="AS24" s="165"/>
      <c r="AT24" s="165"/>
      <c r="AU24" s="165"/>
      <c r="AV24" s="165"/>
      <c r="AW24" s="54"/>
      <c r="AX24" s="124"/>
    </row>
    <row r="25" spans="1:50" ht="12.75">
      <c r="A25" s="8"/>
      <c r="B25" s="8"/>
      <c r="C25" s="8"/>
      <c r="D25" s="8"/>
      <c r="E25" s="8"/>
      <c r="F25" s="8"/>
      <c r="G25" s="8"/>
      <c r="H25" s="161"/>
      <c r="I25" s="161"/>
      <c r="J25" s="161"/>
      <c r="K25" s="161"/>
      <c r="L25" s="161"/>
      <c r="M25" s="161"/>
      <c r="N25" s="161"/>
      <c r="O25" s="161"/>
      <c r="P25" s="161"/>
      <c r="Q25" s="161"/>
      <c r="R25" s="161"/>
      <c r="S25" s="161"/>
      <c r="T25" s="161"/>
      <c r="U25" s="161"/>
      <c r="V25" s="161"/>
      <c r="W25" s="161"/>
      <c r="X25" s="161"/>
      <c r="Y25" s="161"/>
      <c r="Z25" s="27"/>
      <c r="AA25" s="27"/>
      <c r="AB25" s="27"/>
      <c r="AC25" s="27"/>
      <c r="AD25" s="27"/>
      <c r="AE25" s="27"/>
      <c r="AF25" s="27"/>
      <c r="AG25" s="161"/>
      <c r="AH25" s="161"/>
      <c r="AI25" s="161"/>
      <c r="AJ25" s="161"/>
      <c r="AK25" s="161"/>
      <c r="AL25" s="161"/>
      <c r="AM25" s="161"/>
      <c r="AN25" s="161"/>
      <c r="AO25" s="161"/>
      <c r="AP25" s="161"/>
      <c r="AQ25" s="161"/>
      <c r="AR25" s="161"/>
      <c r="AS25" s="161"/>
      <c r="AT25" s="161"/>
      <c r="AU25" s="161"/>
      <c r="AV25" s="161"/>
      <c r="AW25" s="161"/>
      <c r="AX25" s="161"/>
    </row>
    <row r="27" spans="1:50" ht="38.25" customHeight="1">
      <c r="A27" s="188" t="s">
        <v>36</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row>
    <row r="28" spans="1:50" ht="12.75">
      <c r="A28" s="185" t="s">
        <v>37</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row>
    <row r="29" spans="8:24" ht="12.75">
      <c r="H29" s="149"/>
      <c r="I29" s="149"/>
      <c r="J29" s="149"/>
      <c r="K29" s="149"/>
      <c r="L29" s="149"/>
      <c r="M29" s="149"/>
      <c r="N29" s="149"/>
      <c r="O29" s="149"/>
      <c r="P29" s="149"/>
      <c r="Q29" s="149"/>
      <c r="R29" s="149"/>
      <c r="S29" s="149"/>
      <c r="T29" s="149"/>
      <c r="U29" s="149"/>
      <c r="V29" s="149"/>
      <c r="W29" s="149"/>
      <c r="X29" s="160"/>
    </row>
    <row r="30" spans="1:26" ht="12.75">
      <c r="A30" s="185" t="s">
        <v>124</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row>
    <row r="31" spans="1:26" ht="12.75">
      <c r="A31" s="185" t="s">
        <v>125</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row>
    <row r="32" spans="8:32" ht="12.75">
      <c r="H32" s="143"/>
      <c r="I32" s="143"/>
      <c r="J32" s="143"/>
      <c r="K32" s="143"/>
      <c r="L32" s="143"/>
      <c r="M32" s="143"/>
      <c r="N32" s="143"/>
      <c r="O32" s="143"/>
      <c r="P32" s="143"/>
      <c r="Q32" s="143"/>
      <c r="R32" s="143"/>
      <c r="S32" s="143"/>
      <c r="T32" s="143"/>
      <c r="U32" s="143"/>
      <c r="V32" s="143"/>
      <c r="W32" s="143"/>
      <c r="X32" s="143"/>
      <c r="Y32" s="143"/>
      <c r="Z32" s="34"/>
      <c r="AA32" s="34"/>
      <c r="AB32" s="34"/>
      <c r="AC32" s="34"/>
      <c r="AD32" s="34"/>
      <c r="AE32" s="34"/>
      <c r="AF32" s="34"/>
    </row>
    <row r="33" spans="8:24" ht="12.75">
      <c r="H33" s="149"/>
      <c r="I33" s="149"/>
      <c r="J33" s="149"/>
      <c r="K33" s="149"/>
      <c r="L33" s="149"/>
      <c r="M33" s="149"/>
      <c r="N33" s="149"/>
      <c r="O33" s="149"/>
      <c r="P33" s="149"/>
      <c r="Q33" s="149"/>
      <c r="R33" s="149"/>
      <c r="S33" s="149"/>
      <c r="T33" s="149"/>
      <c r="U33" s="149"/>
      <c r="V33" s="149"/>
      <c r="W33" s="149"/>
      <c r="X33" s="160"/>
    </row>
    <row r="34" spans="8:24" ht="12.75">
      <c r="H34" s="144"/>
      <c r="I34" s="144"/>
      <c r="J34" s="144"/>
      <c r="K34" s="144"/>
      <c r="L34" s="144"/>
      <c r="M34" s="144"/>
      <c r="N34" s="144"/>
      <c r="O34" s="144"/>
      <c r="P34" s="144"/>
      <c r="Q34" s="144"/>
      <c r="R34" s="144"/>
      <c r="S34" s="144"/>
      <c r="T34" s="144"/>
      <c r="U34" s="144"/>
      <c r="V34" s="144"/>
      <c r="W34" s="144"/>
      <c r="X34" s="6"/>
    </row>
    <row r="35" spans="8:24" ht="12.75">
      <c r="H35" s="144"/>
      <c r="I35" s="144"/>
      <c r="J35" s="144"/>
      <c r="K35" s="144"/>
      <c r="L35" s="144"/>
      <c r="M35" s="144"/>
      <c r="N35" s="144"/>
      <c r="O35" s="144"/>
      <c r="P35" s="144"/>
      <c r="Q35" s="144"/>
      <c r="R35" s="144"/>
      <c r="S35" s="144"/>
      <c r="T35" s="144"/>
      <c r="U35" s="144"/>
      <c r="V35" s="144"/>
      <c r="W35" s="144"/>
      <c r="X35" s="6"/>
    </row>
    <row r="36" spans="8:24" ht="12.75">
      <c r="H36" s="144"/>
      <c r="I36" s="144"/>
      <c r="J36" s="144"/>
      <c r="K36" s="144"/>
      <c r="L36" s="144"/>
      <c r="M36" s="144"/>
      <c r="N36" s="144"/>
      <c r="O36" s="144"/>
      <c r="P36" s="144"/>
      <c r="Q36" s="144"/>
      <c r="R36" s="144"/>
      <c r="S36" s="144"/>
      <c r="T36" s="144"/>
      <c r="U36" s="144"/>
      <c r="V36" s="144"/>
      <c r="W36" s="144"/>
      <c r="X36" s="6"/>
    </row>
    <row r="37" spans="8:24" ht="12.75">
      <c r="H37" s="144"/>
      <c r="I37" s="144"/>
      <c r="J37" s="144"/>
      <c r="K37" s="144"/>
      <c r="L37" s="144"/>
      <c r="M37" s="144"/>
      <c r="N37" s="144"/>
      <c r="O37" s="144"/>
      <c r="P37" s="144"/>
      <c r="Q37" s="144"/>
      <c r="R37" s="144"/>
      <c r="S37" s="144"/>
      <c r="T37" s="144"/>
      <c r="U37" s="144"/>
      <c r="V37" s="144"/>
      <c r="W37" s="144"/>
      <c r="X37" s="6"/>
    </row>
    <row r="38" spans="8:24" ht="12.75">
      <c r="H38" s="144"/>
      <c r="I38" s="144"/>
      <c r="J38" s="144"/>
      <c r="K38" s="144"/>
      <c r="L38" s="144"/>
      <c r="M38" s="144"/>
      <c r="N38" s="144"/>
      <c r="O38" s="144"/>
      <c r="P38" s="144"/>
      <c r="Q38" s="144"/>
      <c r="R38" s="144"/>
      <c r="S38" s="144"/>
      <c r="T38" s="144"/>
      <c r="U38" s="144"/>
      <c r="V38" s="144"/>
      <c r="W38" s="144"/>
      <c r="X38" s="6"/>
    </row>
    <row r="39" spans="8:24" ht="12.75">
      <c r="H39" s="144"/>
      <c r="I39" s="144"/>
      <c r="J39" s="144"/>
      <c r="K39" s="144"/>
      <c r="L39" s="144"/>
      <c r="M39" s="144"/>
      <c r="N39" s="144"/>
      <c r="O39" s="144"/>
      <c r="P39" s="144"/>
      <c r="Q39" s="144"/>
      <c r="R39" s="144"/>
      <c r="S39" s="144"/>
      <c r="T39" s="144"/>
      <c r="U39" s="144"/>
      <c r="V39" s="144"/>
      <c r="W39" s="144"/>
      <c r="X39" s="6"/>
    </row>
    <row r="40" spans="8:24" ht="12.75">
      <c r="H40" s="149"/>
      <c r="I40" s="149"/>
      <c r="J40" s="149"/>
      <c r="K40" s="149"/>
      <c r="L40" s="149"/>
      <c r="M40" s="149"/>
      <c r="N40" s="149"/>
      <c r="O40" s="149"/>
      <c r="P40" s="149"/>
      <c r="Q40" s="149"/>
      <c r="R40" s="149"/>
      <c r="S40" s="149"/>
      <c r="T40" s="149"/>
      <c r="U40" s="149"/>
      <c r="V40" s="149"/>
      <c r="W40" s="149"/>
      <c r="X40" s="160"/>
    </row>
  </sheetData>
  <mergeCells count="50">
    <mergeCell ref="AU22:AU23"/>
    <mergeCell ref="AV22:AV23"/>
    <mergeCell ref="W16:W21"/>
    <mergeCell ref="V22:V23"/>
    <mergeCell ref="AA13:AX13"/>
    <mergeCell ref="AA16:AA21"/>
    <mergeCell ref="AB16:AB21"/>
    <mergeCell ref="AC16:AC21"/>
    <mergeCell ref="AD16:AD21"/>
    <mergeCell ref="AE16:AE21"/>
    <mergeCell ref="AF16:AF21"/>
    <mergeCell ref="AS15:AS23"/>
    <mergeCell ref="AQ16:AQ21"/>
    <mergeCell ref="AQ22:AQ23"/>
    <mergeCell ref="AT16:AT21"/>
    <mergeCell ref="AT22:AT23"/>
    <mergeCell ref="AU16:AU21"/>
    <mergeCell ref="AV16:AV21"/>
    <mergeCell ref="U16:U21"/>
    <mergeCell ref="W22:W23"/>
    <mergeCell ref="A13:A14"/>
    <mergeCell ref="B13:Y13"/>
    <mergeCell ref="H16:H23"/>
    <mergeCell ref="D16:D21"/>
    <mergeCell ref="G16:G23"/>
    <mergeCell ref="O15:O23"/>
    <mergeCell ref="I15:I23"/>
    <mergeCell ref="J15:J23"/>
    <mergeCell ref="K15:K23"/>
    <mergeCell ref="L15:L23"/>
    <mergeCell ref="M15:M23"/>
    <mergeCell ref="N15:N23"/>
    <mergeCell ref="U22:U23"/>
    <mergeCell ref="V16:V21"/>
    <mergeCell ref="AR22:AR23"/>
    <mergeCell ref="A30:Z30"/>
    <mergeCell ref="A31:Z31"/>
    <mergeCell ref="T16:T23"/>
    <mergeCell ref="A27:AX27"/>
    <mergeCell ref="A28:AX28"/>
    <mergeCell ref="AP16:AP21"/>
    <mergeCell ref="AG16:AG21"/>
    <mergeCell ref="E16:E23"/>
    <mergeCell ref="F16:F23"/>
    <mergeCell ref="S22:S23"/>
    <mergeCell ref="B16:B23"/>
    <mergeCell ref="C16:C23"/>
    <mergeCell ref="Q16:Q23"/>
    <mergeCell ref="R16:R21"/>
    <mergeCell ref="R22:R2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F155"/>
  <sheetViews>
    <sheetView zoomScale="90" zoomScaleNormal="90" workbookViewId="0" topLeftCell="A1">
      <pane xSplit="1" topLeftCell="B1" activePane="topRight" state="frozen"/>
      <selection pane="topRight" activeCell="C12" sqref="C12:C19"/>
    </sheetView>
  </sheetViews>
  <sheetFormatPr defaultColWidth="9.140625" defaultRowHeight="12.75" outlineLevelCol="1"/>
  <cols>
    <col min="1" max="1" width="25.7109375" style="1" customWidth="1"/>
    <col min="2" max="2" width="8.7109375" style="1" customWidth="1" outlineLevel="1"/>
    <col min="3" max="4" width="9.57421875" style="1" bestFit="1" customWidth="1" outlineLevel="1"/>
    <col min="5" max="7" width="8.7109375" style="1" customWidth="1" outlineLevel="1"/>
    <col min="8" max="8" width="11.28125" style="1" customWidth="1"/>
    <col min="9" max="9" width="11.7109375" style="1" customWidth="1" outlineLevel="1"/>
    <col min="10" max="10" width="11.7109375" style="148" customWidth="1" outlineLevel="1"/>
    <col min="11" max="11" width="11.28125" style="148" customWidth="1" outlineLevel="1"/>
    <col min="12" max="12" width="12.140625" style="1" customWidth="1" outlineLevel="1"/>
    <col min="13" max="13" width="12.421875" style="148" customWidth="1" outlineLevel="1"/>
    <col min="14" max="14" width="11.421875" style="148" bestFit="1" customWidth="1" outlineLevel="1"/>
    <col min="15" max="15" width="11.7109375" style="1" bestFit="1" customWidth="1" outlineLevel="1"/>
    <col min="16" max="16" width="12.00390625" style="1" bestFit="1" customWidth="1" outlineLevel="1"/>
    <col min="17" max="17" width="12.8515625" style="1" customWidth="1" outlineLevel="1"/>
    <col min="18" max="18" width="11.28125" style="1" customWidth="1" outlineLevel="1"/>
    <col min="19" max="19" width="12.7109375" style="1" customWidth="1" outlineLevel="1"/>
    <col min="20" max="20" width="11.8515625" style="1" bestFit="1" customWidth="1" outlineLevel="1"/>
    <col min="21" max="21" width="11.57421875" style="1" customWidth="1" outlineLevel="1"/>
    <col min="22" max="22" width="10.140625" style="1" bestFit="1" customWidth="1" outlineLevel="1"/>
    <col min="23" max="23" width="11.7109375" style="1" bestFit="1" customWidth="1" outlineLevel="1"/>
    <col min="24" max="24" width="14.7109375" style="1" bestFit="1" customWidth="1"/>
    <col min="25" max="25" width="12.7109375" style="1" customWidth="1"/>
    <col min="26" max="26" width="12.57421875" style="28" customWidth="1"/>
    <col min="27" max="27" width="10.7109375" style="28" bestFit="1" customWidth="1" outlineLevel="1"/>
    <col min="28" max="32" width="8.7109375" style="28" customWidth="1" outlineLevel="1"/>
    <col min="33" max="33" width="12.7109375" style="3" customWidth="1"/>
    <col min="34" max="34" width="7.7109375" style="3" bestFit="1" customWidth="1" outlineLevel="1"/>
    <col min="35" max="35" width="9.7109375" style="160" bestFit="1" customWidth="1" outlineLevel="1"/>
    <col min="36" max="36" width="8.7109375" style="160" customWidth="1" outlineLevel="1"/>
    <col min="37" max="37" width="8.7109375" style="3" customWidth="1" outlineLevel="1"/>
    <col min="38" max="38" width="9.7109375" style="160" bestFit="1" customWidth="1" outlineLevel="1"/>
    <col min="39" max="39" width="8.7109375" style="160" customWidth="1" outlineLevel="1"/>
    <col min="40" max="48" width="8.7109375" style="3" customWidth="1" outlineLevel="1"/>
    <col min="49" max="50" width="12.7109375" style="1" customWidth="1"/>
    <col min="51" max="51" width="9.421875" style="1" bestFit="1" customWidth="1"/>
    <col min="52" max="52" width="9.140625" style="68" customWidth="1"/>
    <col min="59" max="16384" width="9.140625" style="1" customWidth="1"/>
  </cols>
  <sheetData>
    <row r="1" ht="12.75">
      <c r="A1" s="1" t="s">
        <v>22</v>
      </c>
    </row>
    <row r="2" spans="1:7" ht="18.75">
      <c r="A2" s="13" t="s">
        <v>35</v>
      </c>
      <c r="B2" s="13"/>
      <c r="C2" s="13"/>
      <c r="D2" s="13"/>
      <c r="E2" s="13"/>
      <c r="F2" s="13"/>
      <c r="G2" s="13"/>
    </row>
    <row r="3" spans="1:7" ht="12.75" customHeight="1">
      <c r="A3" s="20" t="s">
        <v>17</v>
      </c>
      <c r="B3" s="20"/>
      <c r="C3" s="20"/>
      <c r="D3" s="20"/>
      <c r="E3" s="20"/>
      <c r="F3" s="20"/>
      <c r="G3" s="20"/>
    </row>
    <row r="4" spans="1:7" ht="12.75" customHeight="1">
      <c r="A4" s="20"/>
      <c r="B4" s="20"/>
      <c r="C4" s="20"/>
      <c r="D4" s="20"/>
      <c r="E4" s="20"/>
      <c r="F4" s="20"/>
      <c r="G4" s="20"/>
    </row>
    <row r="5" spans="1:23" ht="12.75" customHeight="1">
      <c r="A5" s="20" t="s">
        <v>33</v>
      </c>
      <c r="B5" s="20"/>
      <c r="C5" s="20"/>
      <c r="D5" s="20"/>
      <c r="E5" s="20"/>
      <c r="F5" s="20"/>
      <c r="G5" s="20"/>
      <c r="H5" s="21"/>
      <c r="I5" s="21"/>
      <c r="J5" s="153"/>
      <c r="K5" s="153"/>
      <c r="L5" s="21"/>
      <c r="M5" s="153"/>
      <c r="N5" s="153"/>
      <c r="O5" s="21"/>
      <c r="P5" s="21"/>
      <c r="Q5" s="21"/>
      <c r="R5" s="21"/>
      <c r="S5" s="21"/>
      <c r="T5" s="21"/>
      <c r="U5" s="21"/>
      <c r="V5" s="21"/>
      <c r="W5" s="21"/>
    </row>
    <row r="6" spans="1:23" ht="12.75" customHeight="1">
      <c r="A6" s="3" t="s">
        <v>32</v>
      </c>
      <c r="B6" s="3"/>
      <c r="C6" s="3"/>
      <c r="D6" s="3"/>
      <c r="E6" s="3"/>
      <c r="F6" s="3"/>
      <c r="G6" s="3"/>
      <c r="H6" s="10"/>
      <c r="I6" s="10"/>
      <c r="J6" s="151"/>
      <c r="K6" s="151"/>
      <c r="L6" s="10"/>
      <c r="M6" s="151"/>
      <c r="N6" s="151"/>
      <c r="O6" s="10"/>
      <c r="P6" s="10"/>
      <c r="Q6" s="10"/>
      <c r="R6" s="10"/>
      <c r="S6" s="10"/>
      <c r="T6" s="10"/>
      <c r="U6" s="10"/>
      <c r="V6" s="10"/>
      <c r="W6" s="10"/>
    </row>
    <row r="7" spans="33:48" ht="12.75" customHeight="1" thickBot="1">
      <c r="AG7" s="1"/>
      <c r="AH7" s="1"/>
      <c r="AI7" s="159"/>
      <c r="AJ7" s="159"/>
      <c r="AK7" s="1"/>
      <c r="AL7" s="159"/>
      <c r="AM7" s="159"/>
      <c r="AN7" s="1"/>
      <c r="AO7" s="1"/>
      <c r="AP7" s="1"/>
      <c r="AQ7" s="1"/>
      <c r="AR7" s="1"/>
      <c r="AS7" s="1"/>
      <c r="AT7" s="1"/>
      <c r="AU7" s="1"/>
      <c r="AV7" s="1"/>
    </row>
    <row r="8" spans="1:52" s="16" customFormat="1" ht="15" customHeight="1" thickBot="1">
      <c r="A8" s="76">
        <v>34622300</v>
      </c>
      <c r="C8" s="14" t="s">
        <v>24</v>
      </c>
      <c r="D8" s="97">
        <v>0.039560000000000005</v>
      </c>
      <c r="E8" s="29" t="s">
        <v>40</v>
      </c>
      <c r="F8" s="23"/>
      <c r="G8" s="14" t="s">
        <v>41</v>
      </c>
      <c r="H8" s="221" t="s">
        <v>59</v>
      </c>
      <c r="I8" s="222"/>
      <c r="J8" s="221" t="s">
        <v>48</v>
      </c>
      <c r="K8" s="224"/>
      <c r="L8" s="221" t="s">
        <v>60</v>
      </c>
      <c r="M8" s="222"/>
      <c r="N8" s="158" t="s">
        <v>49</v>
      </c>
      <c r="O8" s="158" t="s">
        <v>61</v>
      </c>
      <c r="P8" s="158" t="s">
        <v>50</v>
      </c>
      <c r="Q8" s="158" t="s">
        <v>51</v>
      </c>
      <c r="R8" s="158" t="s">
        <v>62</v>
      </c>
      <c r="S8" s="158" t="s">
        <v>52</v>
      </c>
      <c r="T8" s="158" t="s">
        <v>63</v>
      </c>
      <c r="U8" s="158" t="s">
        <v>53</v>
      </c>
      <c r="V8" s="158" t="s">
        <v>54</v>
      </c>
      <c r="W8" s="158" t="s">
        <v>107</v>
      </c>
      <c r="AB8" s="29"/>
      <c r="AC8" s="29"/>
      <c r="AD8" s="29"/>
      <c r="AE8" s="29"/>
      <c r="AF8" s="29"/>
      <c r="AH8" s="14"/>
      <c r="AI8" s="162"/>
      <c r="AJ8" s="162"/>
      <c r="AK8" s="14"/>
      <c r="AL8" s="162"/>
      <c r="AM8" s="162"/>
      <c r="AN8" s="14"/>
      <c r="AO8" s="14"/>
      <c r="AP8" s="14"/>
      <c r="AQ8" s="14"/>
      <c r="AR8" s="14"/>
      <c r="AS8" s="14"/>
      <c r="AT8" s="14"/>
      <c r="AU8" s="14"/>
      <c r="AV8" s="14"/>
      <c r="AZ8" s="69"/>
    </row>
    <row r="9" spans="1:58" s="68" customFormat="1" ht="12.75" customHeight="1">
      <c r="A9" s="204" t="s">
        <v>21</v>
      </c>
      <c r="B9" s="206" t="s">
        <v>14</v>
      </c>
      <c r="C9" s="207"/>
      <c r="D9" s="207"/>
      <c r="E9" s="207"/>
      <c r="F9" s="207"/>
      <c r="G9" s="207"/>
      <c r="H9" s="223"/>
      <c r="I9" s="223"/>
      <c r="J9" s="223"/>
      <c r="K9" s="223"/>
      <c r="L9" s="207"/>
      <c r="M9" s="207"/>
      <c r="N9" s="207"/>
      <c r="O9" s="207"/>
      <c r="P9" s="207"/>
      <c r="Q9" s="207"/>
      <c r="R9" s="207"/>
      <c r="S9" s="207"/>
      <c r="T9" s="207"/>
      <c r="U9" s="207"/>
      <c r="V9" s="207"/>
      <c r="W9" s="207"/>
      <c r="X9" s="207"/>
      <c r="Y9" s="208"/>
      <c r="Z9" s="26"/>
      <c r="AA9" s="206" t="s">
        <v>38</v>
      </c>
      <c r="AB9" s="207"/>
      <c r="AC9" s="207"/>
      <c r="AD9" s="207"/>
      <c r="AE9" s="207"/>
      <c r="AF9" s="207"/>
      <c r="AG9" s="207"/>
      <c r="AH9" s="207"/>
      <c r="AI9" s="207"/>
      <c r="AJ9" s="207"/>
      <c r="AK9" s="207"/>
      <c r="AL9" s="207"/>
      <c r="AM9" s="207"/>
      <c r="AN9" s="207"/>
      <c r="AO9" s="207"/>
      <c r="AP9" s="207"/>
      <c r="AQ9" s="207"/>
      <c r="AR9" s="207"/>
      <c r="AS9" s="207"/>
      <c r="AT9" s="207"/>
      <c r="AU9" s="207"/>
      <c r="AV9" s="207"/>
      <c r="AW9" s="207"/>
      <c r="AX9" s="208"/>
      <c r="AY9" s="1"/>
      <c r="BA9"/>
      <c r="BB9"/>
      <c r="BC9"/>
      <c r="BD9"/>
      <c r="BE9"/>
      <c r="BF9"/>
    </row>
    <row r="10" spans="1:58" s="68" customFormat="1" ht="25.5">
      <c r="A10" s="205"/>
      <c r="B10" s="62" t="s">
        <v>26</v>
      </c>
      <c r="C10" s="62" t="s">
        <v>27</v>
      </c>
      <c r="D10" s="62" t="s">
        <v>0</v>
      </c>
      <c r="E10" s="62" t="s">
        <v>1</v>
      </c>
      <c r="F10" s="62" t="s">
        <v>28</v>
      </c>
      <c r="G10" s="62" t="s">
        <v>29</v>
      </c>
      <c r="H10" s="24" t="s">
        <v>15</v>
      </c>
      <c r="I10" s="169" t="s">
        <v>113</v>
      </c>
      <c r="J10" s="169" t="s">
        <v>114</v>
      </c>
      <c r="K10" s="169" t="s">
        <v>115</v>
      </c>
      <c r="L10" s="169" t="s">
        <v>116</v>
      </c>
      <c r="M10" s="169" t="s">
        <v>117</v>
      </c>
      <c r="N10" s="169" t="s">
        <v>118</v>
      </c>
      <c r="O10" s="169" t="s">
        <v>39</v>
      </c>
      <c r="P10" s="63" t="s">
        <v>31</v>
      </c>
      <c r="Q10" s="63" t="s">
        <v>7</v>
      </c>
      <c r="R10" s="63" t="s">
        <v>2</v>
      </c>
      <c r="S10" s="63" t="s">
        <v>3</v>
      </c>
      <c r="T10" s="63" t="s">
        <v>97</v>
      </c>
      <c r="U10" s="63" t="s">
        <v>4</v>
      </c>
      <c r="V10" s="63" t="s">
        <v>5</v>
      </c>
      <c r="W10" s="63" t="s">
        <v>6</v>
      </c>
      <c r="X10" s="24" t="s">
        <v>30</v>
      </c>
      <c r="Y10" s="35" t="s">
        <v>8</v>
      </c>
      <c r="Z10" s="31"/>
      <c r="AA10" s="62" t="s">
        <v>26</v>
      </c>
      <c r="AB10" s="62" t="s">
        <v>27</v>
      </c>
      <c r="AC10" s="62" t="s">
        <v>0</v>
      </c>
      <c r="AD10" s="62" t="s">
        <v>1</v>
      </c>
      <c r="AE10" s="62" t="s">
        <v>28</v>
      </c>
      <c r="AF10" s="62" t="s">
        <v>29</v>
      </c>
      <c r="AG10" s="24" t="s">
        <v>15</v>
      </c>
      <c r="AH10" s="169" t="s">
        <v>113</v>
      </c>
      <c r="AI10" s="169" t="s">
        <v>114</v>
      </c>
      <c r="AJ10" s="169" t="s">
        <v>115</v>
      </c>
      <c r="AK10" s="169" t="s">
        <v>116</v>
      </c>
      <c r="AL10" s="169" t="s">
        <v>117</v>
      </c>
      <c r="AM10" s="169" t="s">
        <v>118</v>
      </c>
      <c r="AN10" s="169" t="s">
        <v>39</v>
      </c>
      <c r="AO10" s="63" t="s">
        <v>31</v>
      </c>
      <c r="AP10" s="63" t="s">
        <v>7</v>
      </c>
      <c r="AQ10" s="63" t="s">
        <v>2</v>
      </c>
      <c r="AR10" s="63" t="s">
        <v>3</v>
      </c>
      <c r="AS10" s="63" t="s">
        <v>97</v>
      </c>
      <c r="AT10" s="63" t="s">
        <v>4</v>
      </c>
      <c r="AU10" s="63" t="s">
        <v>5</v>
      </c>
      <c r="AV10" s="63" t="s">
        <v>6</v>
      </c>
      <c r="AW10" s="24" t="s">
        <v>30</v>
      </c>
      <c r="AX10" s="25" t="s">
        <v>8</v>
      </c>
      <c r="AY10" s="1"/>
      <c r="BA10"/>
      <c r="BB10"/>
      <c r="BC10"/>
      <c r="BD10"/>
      <c r="BE10"/>
      <c r="BF10"/>
    </row>
    <row r="11" spans="1:58" s="68" customFormat="1" ht="12.75">
      <c r="A11" s="18" t="s">
        <v>23</v>
      </c>
      <c r="B11" s="39"/>
      <c r="C11" s="40"/>
      <c r="D11" s="39"/>
      <c r="E11" s="40"/>
      <c r="F11" s="40"/>
      <c r="G11" s="40"/>
      <c r="H11" s="41"/>
      <c r="I11" s="40"/>
      <c r="J11" s="155"/>
      <c r="K11" s="155"/>
      <c r="L11" s="40"/>
      <c r="M11" s="155"/>
      <c r="N11" s="155"/>
      <c r="O11" s="40"/>
      <c r="P11" s="39"/>
      <c r="Q11" s="40"/>
      <c r="R11" s="40"/>
      <c r="S11" s="39"/>
      <c r="T11" s="216">
        <f>+'dal 1 gennaio 2016'!$T$15</f>
        <v>0</v>
      </c>
      <c r="U11" s="40"/>
      <c r="V11" s="39"/>
      <c r="W11" s="40"/>
      <c r="X11" s="42"/>
      <c r="Y11" s="43"/>
      <c r="Z11" s="28"/>
      <c r="AA11" s="47"/>
      <c r="AB11" s="48"/>
      <c r="AC11" s="49"/>
      <c r="AD11" s="48"/>
      <c r="AE11" s="48"/>
      <c r="AF11" s="50"/>
      <c r="AG11" s="51"/>
      <c r="AH11" s="40"/>
      <c r="AI11" s="164"/>
      <c r="AJ11" s="164"/>
      <c r="AK11" s="40"/>
      <c r="AL11" s="164"/>
      <c r="AM11" s="164"/>
      <c r="AN11" s="40"/>
      <c r="AO11" s="46"/>
      <c r="AP11" s="36"/>
      <c r="AQ11" s="36"/>
      <c r="AR11" s="36"/>
      <c r="AS11" s="36"/>
      <c r="AT11" s="36"/>
      <c r="AU11" s="36"/>
      <c r="AV11" s="36"/>
      <c r="AW11" s="51"/>
      <c r="AX11" s="52"/>
      <c r="AY11" s="1"/>
      <c r="BA11"/>
      <c r="BB11"/>
      <c r="BC11"/>
      <c r="BD11"/>
      <c r="BE11"/>
      <c r="BF11"/>
    </row>
    <row r="12" spans="1:58" s="68" customFormat="1" ht="12.75">
      <c r="A12" s="5" t="s">
        <v>25</v>
      </c>
      <c r="B12" s="195">
        <f>+'dal 1 gennaio 2016'!$B$16*$D8</f>
        <v>0.2208351946</v>
      </c>
      <c r="C12" s="195">
        <f>+'dal 1 gennaio 2016'!$C$16*$D8</f>
        <v>0.0286406488</v>
      </c>
      <c r="D12" s="195">
        <f>+'dal 1 gennaio 2016'!$D$16</f>
        <v>0.007946</v>
      </c>
      <c r="E12" s="195">
        <f>+'dal 1 gennaio 2016'!$E$16</f>
        <v>0</v>
      </c>
      <c r="F12" s="195">
        <f>+'dal 1 gennaio 2016'!$F$16</f>
        <v>0.0125</v>
      </c>
      <c r="G12" s="195">
        <f>+'dal 1 gennaio 2016'!$G$16</f>
        <v>0.016</v>
      </c>
      <c r="H12" s="190">
        <f>+SUM(B12:G19)</f>
        <v>0.28592184340000004</v>
      </c>
      <c r="I12" s="71"/>
      <c r="J12" s="156"/>
      <c r="K12" s="156"/>
      <c r="L12" s="71"/>
      <c r="M12" s="156"/>
      <c r="N12" s="156"/>
      <c r="O12" s="71"/>
      <c r="P12" s="73">
        <f>+'dal 1 gennaio 2016'!$P$16</f>
        <v>0</v>
      </c>
      <c r="Q12" s="217">
        <f>+'dal 1 gennaio 2016'!$Q$16*$D8</f>
        <v>0.03953954054473641</v>
      </c>
      <c r="R12" s="219">
        <f>+'dal 1 gennaio 2016'!$R$16</f>
        <v>0.010816</v>
      </c>
      <c r="S12" s="75">
        <f>+'dal 1 gennaio 2016'!$S$16</f>
        <v>0</v>
      </c>
      <c r="T12" s="217"/>
      <c r="U12" s="217">
        <f>+'dal 1 gennaio 2016'!$U$16</f>
        <v>0</v>
      </c>
      <c r="V12" s="217">
        <f>+'dal 1 gennaio 2016'!$V$16</f>
        <v>0.009701</v>
      </c>
      <c r="W12" s="217">
        <f>+'dal 1 gennaio 2016'!$W$16</f>
        <v>0.001526</v>
      </c>
      <c r="X12" s="37">
        <f>+P12+Q12+R12+S12+T11+U12+V12+W12</f>
        <v>0.06158254054473641</v>
      </c>
      <c r="Y12" s="38">
        <f>+H12+X12</f>
        <v>0.34750438394473643</v>
      </c>
      <c r="Z12" s="32"/>
      <c r="AA12" s="215">
        <f>+B12</f>
        <v>0.2208351946</v>
      </c>
      <c r="AB12" s="215">
        <f>+C12</f>
        <v>0.0286406488</v>
      </c>
      <c r="AC12" s="215">
        <f>+'dal 1 gennaio 2016'!$AC$16</f>
        <v>0.007946</v>
      </c>
      <c r="AD12" s="215">
        <f>+'dal 1 gennaio 2016'!$AD$16</f>
        <v>0</v>
      </c>
      <c r="AE12" s="215">
        <f>+'dal 1 gennaio 2016'!$AE$16</f>
        <v>0.0125</v>
      </c>
      <c r="AF12" s="215">
        <f>+'dal 1 gennaio 2016'!$AF$16</f>
        <v>0.016</v>
      </c>
      <c r="AG12" s="190">
        <f>+SUM(AA12:AF17)</f>
        <v>0.28592184340000004</v>
      </c>
      <c r="AH12" s="71"/>
      <c r="AI12" s="166"/>
      <c r="AJ12" s="166"/>
      <c r="AK12" s="71"/>
      <c r="AL12" s="166"/>
      <c r="AM12" s="166"/>
      <c r="AN12" s="71"/>
      <c r="AO12" s="70">
        <f>+'dal 1 gennaio 2016'!$AO$16</f>
        <v>0</v>
      </c>
      <c r="AP12" s="189">
        <f>+Q12</f>
        <v>0.03953954054473641</v>
      </c>
      <c r="AQ12" s="189">
        <f>+'dal 1 gennaio 2016'!$AQ$16</f>
        <v>0.010816</v>
      </c>
      <c r="AR12" s="56">
        <f>+'dal 1 gennaio 2016'!$AR$16</f>
        <v>0</v>
      </c>
      <c r="AS12" s="189">
        <f>+T11</f>
        <v>0</v>
      </c>
      <c r="AT12" s="189">
        <f>+'dal 1 gennaio 2016'!$AT$16</f>
        <v>0.001336</v>
      </c>
      <c r="AU12" s="189">
        <f>+'dal 1 gennaio 2016'!$AU$16</f>
        <v>0.009701</v>
      </c>
      <c r="AV12" s="189">
        <f>+'dal 1 gennaio 2016'!$AV$16</f>
        <v>0.001526</v>
      </c>
      <c r="AW12" s="116">
        <f>+AO12+AP12+AQ12+AR12+AS12+AT12+AU12+AV12</f>
        <v>0.0629185405447364</v>
      </c>
      <c r="AX12" s="53">
        <f>+AG12+AW12</f>
        <v>0.34884038394473643</v>
      </c>
      <c r="AY12" s="1"/>
      <c r="BA12"/>
      <c r="BB12"/>
      <c r="BC12"/>
      <c r="BD12"/>
      <c r="BE12"/>
      <c r="BF12"/>
    </row>
    <row r="13" spans="1:58" s="68" customFormat="1" ht="12.75">
      <c r="A13" s="5" t="s">
        <v>9</v>
      </c>
      <c r="B13" s="195"/>
      <c r="C13" s="195"/>
      <c r="D13" s="195"/>
      <c r="E13" s="195"/>
      <c r="F13" s="195"/>
      <c r="G13" s="195"/>
      <c r="H13" s="190"/>
      <c r="I13" s="71"/>
      <c r="J13" s="156"/>
      <c r="K13" s="156"/>
      <c r="L13" s="71"/>
      <c r="M13" s="156"/>
      <c r="N13" s="156"/>
      <c r="O13" s="71"/>
      <c r="P13" s="75">
        <f>+'dal 1 gennaio 2016'!$P$17</f>
        <v>0.06236</v>
      </c>
      <c r="Q13" s="217"/>
      <c r="R13" s="219"/>
      <c r="S13" s="75">
        <f>+'dal 1 gennaio 2016'!$S$17</f>
        <v>0.0376</v>
      </c>
      <c r="T13" s="217"/>
      <c r="U13" s="217"/>
      <c r="V13" s="217"/>
      <c r="W13" s="217"/>
      <c r="X13" s="37">
        <f>+P13+Q12+R12+S13+T11+U12+V12+W12</f>
        <v>0.16154254054473638</v>
      </c>
      <c r="Y13" s="38">
        <f>+H12+X13</f>
        <v>0.4474643839447364</v>
      </c>
      <c r="Z13" s="32"/>
      <c r="AA13" s="215"/>
      <c r="AB13" s="215"/>
      <c r="AC13" s="215"/>
      <c r="AD13" s="215"/>
      <c r="AE13" s="215"/>
      <c r="AF13" s="215"/>
      <c r="AG13" s="190"/>
      <c r="AH13" s="71"/>
      <c r="AI13" s="166"/>
      <c r="AJ13" s="166"/>
      <c r="AK13" s="71"/>
      <c r="AL13" s="166"/>
      <c r="AM13" s="166"/>
      <c r="AN13" s="71"/>
      <c r="AO13" s="74">
        <f>+'dal 1 gennaio 2016'!$AO$17</f>
        <v>0.06236</v>
      </c>
      <c r="AP13" s="189"/>
      <c r="AQ13" s="189"/>
      <c r="AR13" s="56">
        <f>+'dal 1 gennaio 2016'!$AR$17</f>
        <v>0.0376</v>
      </c>
      <c r="AS13" s="189"/>
      <c r="AT13" s="189"/>
      <c r="AU13" s="189"/>
      <c r="AV13" s="189"/>
      <c r="AW13" s="116">
        <f>+AO13+AP12+AQ12+AR13+AS12+AT12+AU12+AV12</f>
        <v>0.16287854054473638</v>
      </c>
      <c r="AX13" s="53">
        <f>+AG12+AW13</f>
        <v>0.4488003839447364</v>
      </c>
      <c r="AY13" s="1"/>
      <c r="BA13"/>
      <c r="BB13"/>
      <c r="BC13"/>
      <c r="BD13"/>
      <c r="BE13"/>
      <c r="BF13"/>
    </row>
    <row r="14" spans="1:58" s="68" customFormat="1" ht="12.75">
      <c r="A14" s="5" t="s">
        <v>11</v>
      </c>
      <c r="B14" s="195"/>
      <c r="C14" s="195"/>
      <c r="D14" s="195"/>
      <c r="E14" s="195"/>
      <c r="F14" s="195"/>
      <c r="G14" s="195"/>
      <c r="H14" s="190"/>
      <c r="I14" s="71"/>
      <c r="J14" s="156"/>
      <c r="K14" s="156"/>
      <c r="L14" s="71"/>
      <c r="M14" s="156"/>
      <c r="N14" s="156"/>
      <c r="O14" s="71"/>
      <c r="P14" s="75">
        <f>+'dal 1 gennaio 2016'!$P$18</f>
        <v>0.057077</v>
      </c>
      <c r="Q14" s="217"/>
      <c r="R14" s="219"/>
      <c r="S14" s="75">
        <f>+'dal 1 gennaio 2016'!$S$18</f>
        <v>0.0217</v>
      </c>
      <c r="T14" s="217"/>
      <c r="U14" s="217"/>
      <c r="V14" s="217"/>
      <c r="W14" s="217"/>
      <c r="X14" s="37">
        <f>+P14+Q12+R12+S14+T11+U12+V12+W12</f>
        <v>0.1403595405447364</v>
      </c>
      <c r="Y14" s="38">
        <f>+H12+X14</f>
        <v>0.42628138394473647</v>
      </c>
      <c r="Z14" s="32"/>
      <c r="AA14" s="215"/>
      <c r="AB14" s="215"/>
      <c r="AC14" s="215"/>
      <c r="AD14" s="215"/>
      <c r="AE14" s="215"/>
      <c r="AF14" s="215"/>
      <c r="AG14" s="190"/>
      <c r="AH14" s="71"/>
      <c r="AI14" s="166"/>
      <c r="AJ14" s="166"/>
      <c r="AK14" s="71"/>
      <c r="AL14" s="166"/>
      <c r="AM14" s="166"/>
      <c r="AN14" s="71"/>
      <c r="AO14" s="74">
        <f>+'dal 1 gennaio 2016'!$AO$18</f>
        <v>0.057077</v>
      </c>
      <c r="AP14" s="189"/>
      <c r="AQ14" s="189"/>
      <c r="AR14" s="56">
        <f>+'dal 1 gennaio 2016'!$AR$18</f>
        <v>0.0217</v>
      </c>
      <c r="AS14" s="189"/>
      <c r="AT14" s="189"/>
      <c r="AU14" s="189"/>
      <c r="AV14" s="189"/>
      <c r="AW14" s="116">
        <f>+AO14+AP12+AQ12+AR14+AS12+AT12+AU12+AV12</f>
        <v>0.1416955405447364</v>
      </c>
      <c r="AX14" s="53">
        <f>+AG12+AW14</f>
        <v>0.4276173839447365</v>
      </c>
      <c r="AY14" s="1"/>
      <c r="BA14"/>
      <c r="BB14"/>
      <c r="BC14"/>
      <c r="BD14"/>
      <c r="BE14"/>
      <c r="BF14"/>
    </row>
    <row r="15" spans="1:58" s="68" customFormat="1" ht="12.75">
      <c r="A15" s="5" t="s">
        <v>12</v>
      </c>
      <c r="B15" s="195"/>
      <c r="C15" s="195"/>
      <c r="D15" s="195"/>
      <c r="E15" s="195"/>
      <c r="F15" s="195"/>
      <c r="G15" s="195"/>
      <c r="H15" s="190"/>
      <c r="I15" s="71"/>
      <c r="J15" s="156"/>
      <c r="K15" s="156"/>
      <c r="L15" s="71"/>
      <c r="M15" s="156"/>
      <c r="N15" s="156"/>
      <c r="O15" s="71"/>
      <c r="P15" s="75">
        <f>+'dal 1 gennaio 2016'!$P$19</f>
        <v>0.057317</v>
      </c>
      <c r="Q15" s="217"/>
      <c r="R15" s="219"/>
      <c r="S15" s="75">
        <f>+'dal 1 gennaio 2016'!$S$19</f>
        <v>0.0173</v>
      </c>
      <c r="T15" s="217"/>
      <c r="U15" s="217"/>
      <c r="V15" s="217"/>
      <c r="W15" s="217"/>
      <c r="X15" s="37">
        <f>+P15+Q12+R12+S15+T11+U12+V12+W12</f>
        <v>0.1361995405447364</v>
      </c>
      <c r="Y15" s="38">
        <f>+H12+X15</f>
        <v>0.4221213839447364</v>
      </c>
      <c r="Z15" s="32"/>
      <c r="AA15" s="215"/>
      <c r="AB15" s="215"/>
      <c r="AC15" s="215"/>
      <c r="AD15" s="215"/>
      <c r="AE15" s="215"/>
      <c r="AF15" s="215"/>
      <c r="AG15" s="190"/>
      <c r="AH15" s="71"/>
      <c r="AI15" s="166"/>
      <c r="AJ15" s="166"/>
      <c r="AK15" s="71"/>
      <c r="AL15" s="166"/>
      <c r="AM15" s="166"/>
      <c r="AN15" s="71"/>
      <c r="AO15" s="74">
        <f>+'dal 1 gennaio 2016'!$AO$19</f>
        <v>0.057317</v>
      </c>
      <c r="AP15" s="189"/>
      <c r="AQ15" s="189"/>
      <c r="AR15" s="56">
        <f>+'dal 1 gennaio 2016'!$AR$19</f>
        <v>0.0173</v>
      </c>
      <c r="AS15" s="189"/>
      <c r="AT15" s="189"/>
      <c r="AU15" s="189"/>
      <c r="AV15" s="189"/>
      <c r="AW15" s="116">
        <f>+AO15+AP12+AQ12+AR15+AS12+AT12+AU12+AV12</f>
        <v>0.13753554054473638</v>
      </c>
      <c r="AX15" s="53">
        <f>+AG12+AW15</f>
        <v>0.4234573839447364</v>
      </c>
      <c r="AY15" s="1"/>
      <c r="BA15"/>
      <c r="BB15"/>
      <c r="BC15"/>
      <c r="BD15"/>
      <c r="BE15"/>
      <c r="BF15"/>
    </row>
    <row r="16" spans="1:58" s="68" customFormat="1" ht="12.75">
      <c r="A16" s="5" t="s">
        <v>13</v>
      </c>
      <c r="B16" s="195"/>
      <c r="C16" s="195"/>
      <c r="D16" s="195"/>
      <c r="E16" s="195"/>
      <c r="F16" s="195"/>
      <c r="G16" s="195"/>
      <c r="H16" s="190"/>
      <c r="I16" s="71"/>
      <c r="J16" s="156"/>
      <c r="K16" s="156"/>
      <c r="L16" s="71"/>
      <c r="M16" s="156"/>
      <c r="N16" s="156"/>
      <c r="O16" s="71"/>
      <c r="P16" s="75">
        <f>+'dal 1 gennaio 2016'!$P$20</f>
        <v>0.042828</v>
      </c>
      <c r="Q16" s="217"/>
      <c r="R16" s="219"/>
      <c r="S16" s="75">
        <f>+'dal 1 gennaio 2016'!$S$20</f>
        <v>0.012</v>
      </c>
      <c r="T16" s="217"/>
      <c r="U16" s="217"/>
      <c r="V16" s="217"/>
      <c r="W16" s="217"/>
      <c r="X16" s="37">
        <f>+P16+Q12+R12+S16+T11+U12+V12+W12</f>
        <v>0.1164105405447364</v>
      </c>
      <c r="Y16" s="38">
        <f>+H12+X16</f>
        <v>0.40233238394473647</v>
      </c>
      <c r="Z16" s="32"/>
      <c r="AA16" s="215"/>
      <c r="AB16" s="215"/>
      <c r="AC16" s="215"/>
      <c r="AD16" s="215"/>
      <c r="AE16" s="215"/>
      <c r="AF16" s="215"/>
      <c r="AG16" s="190"/>
      <c r="AH16" s="71"/>
      <c r="AI16" s="166"/>
      <c r="AJ16" s="166"/>
      <c r="AK16" s="71"/>
      <c r="AL16" s="166"/>
      <c r="AM16" s="166"/>
      <c r="AN16" s="71"/>
      <c r="AO16" s="74">
        <f>+'dal 1 gennaio 2016'!$AO$20</f>
        <v>0.042828</v>
      </c>
      <c r="AP16" s="189"/>
      <c r="AQ16" s="189"/>
      <c r="AR16" s="56">
        <f>+'dal 1 gennaio 2016'!$AR$20</f>
        <v>0.012</v>
      </c>
      <c r="AS16" s="189"/>
      <c r="AT16" s="189"/>
      <c r="AU16" s="189"/>
      <c r="AV16" s="189"/>
      <c r="AW16" s="116">
        <f>+AO16+AP12+AQ12+AR16+AS12+AT12+AU12+AV12</f>
        <v>0.1177465405447364</v>
      </c>
      <c r="AX16" s="53">
        <f>+AG12+AW16</f>
        <v>0.4036683839447365</v>
      </c>
      <c r="AY16" s="1"/>
      <c r="BA16"/>
      <c r="BB16"/>
      <c r="BC16"/>
      <c r="BD16"/>
      <c r="BE16"/>
      <c r="BF16"/>
    </row>
    <row r="17" spans="1:50" ht="12.75">
      <c r="A17" s="5" t="s">
        <v>20</v>
      </c>
      <c r="B17" s="195"/>
      <c r="C17" s="195"/>
      <c r="D17" s="195"/>
      <c r="E17" s="195"/>
      <c r="F17" s="195"/>
      <c r="G17" s="195"/>
      <c r="H17" s="190"/>
      <c r="I17" s="71"/>
      <c r="J17" s="156"/>
      <c r="K17" s="156"/>
      <c r="L17" s="71"/>
      <c r="M17" s="156"/>
      <c r="N17" s="156"/>
      <c r="O17" s="71"/>
      <c r="P17" s="75">
        <f>+'dal 1 gennaio 2016'!$P$21</f>
        <v>0.021694</v>
      </c>
      <c r="Q17" s="217"/>
      <c r="R17" s="220"/>
      <c r="S17" s="75">
        <f>+'dal 1 gennaio 2016'!$S$21</f>
        <v>0.0042</v>
      </c>
      <c r="T17" s="217"/>
      <c r="U17" s="218"/>
      <c r="V17" s="218"/>
      <c r="W17" s="218"/>
      <c r="X17" s="37">
        <f>+P17+Q12+R12+S17+T11+U12+V12+W12</f>
        <v>0.08747654054473641</v>
      </c>
      <c r="Y17" s="38">
        <f>+H12+X17</f>
        <v>0.37339838394473646</v>
      </c>
      <c r="Z17" s="32"/>
      <c r="AA17" s="215"/>
      <c r="AB17" s="215"/>
      <c r="AC17" s="215"/>
      <c r="AD17" s="215"/>
      <c r="AE17" s="215"/>
      <c r="AF17" s="215"/>
      <c r="AG17" s="190"/>
      <c r="AH17" s="71"/>
      <c r="AI17" s="166"/>
      <c r="AJ17" s="166"/>
      <c r="AK17" s="71"/>
      <c r="AL17" s="166"/>
      <c r="AM17" s="166"/>
      <c r="AN17" s="71"/>
      <c r="AO17" s="74">
        <f>+'dal 1 gennaio 2016'!$AO$21</f>
        <v>0.021694</v>
      </c>
      <c r="AP17" s="189"/>
      <c r="AQ17" s="189"/>
      <c r="AR17" s="56">
        <f>+'dal 1 gennaio 2016'!$AR$21</f>
        <v>0.0042</v>
      </c>
      <c r="AS17" s="189"/>
      <c r="AT17" s="189"/>
      <c r="AU17" s="189"/>
      <c r="AV17" s="189"/>
      <c r="AW17" s="116">
        <f>+AO17+AP12+AQ12+AR17+AS12+AT12+AU12+AV12</f>
        <v>0.08881254054473642</v>
      </c>
      <c r="AX17" s="53">
        <f>+AG12+AW17</f>
        <v>0.37473438394473646</v>
      </c>
    </row>
    <row r="18" spans="1:50" ht="12.75">
      <c r="A18" s="5" t="s">
        <v>19</v>
      </c>
      <c r="B18" s="195"/>
      <c r="C18" s="195"/>
      <c r="D18" s="195"/>
      <c r="E18" s="195"/>
      <c r="F18" s="195"/>
      <c r="G18" s="195"/>
      <c r="H18" s="190"/>
      <c r="I18" s="71"/>
      <c r="J18" s="156"/>
      <c r="K18" s="156"/>
      <c r="L18" s="71"/>
      <c r="M18" s="156"/>
      <c r="N18" s="156"/>
      <c r="O18" s="71"/>
      <c r="P18" s="75">
        <f>+'dal 1 gennaio 2016'!$P$22</f>
        <v>0.010647</v>
      </c>
      <c r="Q18" s="217"/>
      <c r="R18" s="219">
        <f>+'dal 1 gennaio 2016'!$R$22</f>
        <v>0.005465</v>
      </c>
      <c r="S18" s="75">
        <f>+'dal 1 gennaio 2016'!$S$22</f>
        <v>0</v>
      </c>
      <c r="T18" s="217"/>
      <c r="U18" s="219">
        <f>+'dal 1 gennaio 2016'!$U$22</f>
        <v>0</v>
      </c>
      <c r="V18" s="219">
        <f>+'dal 1 gennaio 2016'!$V$22</f>
        <v>0.005545</v>
      </c>
      <c r="W18" s="219">
        <f>+'dal 1 gennaio 2016'!$W$22</f>
        <v>0.000771</v>
      </c>
      <c r="X18" s="37">
        <f>+P18+Q12+R18+S18+T11+U18+V18+W18</f>
        <v>0.06196754054473641</v>
      </c>
      <c r="Y18" s="38">
        <f>+H12+X18</f>
        <v>0.34788938394473645</v>
      </c>
      <c r="Z18" s="32"/>
      <c r="AA18" s="65" t="s">
        <v>34</v>
      </c>
      <c r="AB18" s="65" t="s">
        <v>34</v>
      </c>
      <c r="AC18" s="65" t="s">
        <v>34</v>
      </c>
      <c r="AD18" s="65" t="s">
        <v>34</v>
      </c>
      <c r="AE18" s="65" t="s">
        <v>34</v>
      </c>
      <c r="AF18" s="65" t="s">
        <v>34</v>
      </c>
      <c r="AG18" s="64" t="s">
        <v>34</v>
      </c>
      <c r="AH18" s="71"/>
      <c r="AI18" s="166"/>
      <c r="AJ18" s="166"/>
      <c r="AK18" s="71"/>
      <c r="AL18" s="166"/>
      <c r="AM18" s="166"/>
      <c r="AN18" s="71"/>
      <c r="AO18" s="66" t="s">
        <v>34</v>
      </c>
      <c r="AP18" s="66" t="s">
        <v>34</v>
      </c>
      <c r="AQ18" s="66" t="s">
        <v>34</v>
      </c>
      <c r="AR18" s="66" t="s">
        <v>34</v>
      </c>
      <c r="AS18" s="66" t="s">
        <v>34</v>
      </c>
      <c r="AT18" s="66" t="s">
        <v>34</v>
      </c>
      <c r="AU18" s="66" t="s">
        <v>34</v>
      </c>
      <c r="AV18" s="66" t="s">
        <v>34</v>
      </c>
      <c r="AW18" s="66" t="s">
        <v>34</v>
      </c>
      <c r="AX18" s="67" t="s">
        <v>34</v>
      </c>
    </row>
    <row r="19" spans="1:50" ht="12.75">
      <c r="A19" s="7" t="s">
        <v>18</v>
      </c>
      <c r="B19" s="196"/>
      <c r="C19" s="196"/>
      <c r="D19" s="196"/>
      <c r="E19" s="196"/>
      <c r="F19" s="196"/>
      <c r="G19" s="196"/>
      <c r="H19" s="209"/>
      <c r="I19" s="72"/>
      <c r="J19" s="157"/>
      <c r="K19" s="157"/>
      <c r="L19" s="72"/>
      <c r="M19" s="157"/>
      <c r="N19" s="157"/>
      <c r="O19" s="72"/>
      <c r="P19" s="75">
        <f>+'dal 1 gennaio 2016'!$P$23</f>
        <v>0.002962</v>
      </c>
      <c r="Q19" s="218"/>
      <c r="R19" s="220"/>
      <c r="S19" s="75">
        <f>+'dal 1 gennaio 2016'!$S$23</f>
        <v>0</v>
      </c>
      <c r="T19" s="218"/>
      <c r="U19" s="220"/>
      <c r="V19" s="220"/>
      <c r="W19" s="220"/>
      <c r="X19" s="37">
        <f>+P19+Q12+R18+S19+T11+U18+V18+W18</f>
        <v>0.054282540544736406</v>
      </c>
      <c r="Y19" s="38">
        <f>+H12+X19</f>
        <v>0.34020438394473645</v>
      </c>
      <c r="Z19" s="32"/>
      <c r="AA19" s="65" t="s">
        <v>34</v>
      </c>
      <c r="AB19" s="65" t="s">
        <v>34</v>
      </c>
      <c r="AC19" s="65" t="s">
        <v>34</v>
      </c>
      <c r="AD19" s="65" t="s">
        <v>34</v>
      </c>
      <c r="AE19" s="65" t="s">
        <v>34</v>
      </c>
      <c r="AF19" s="65" t="s">
        <v>34</v>
      </c>
      <c r="AG19" s="64" t="s">
        <v>34</v>
      </c>
      <c r="AH19" s="72"/>
      <c r="AI19" s="168"/>
      <c r="AJ19" s="168"/>
      <c r="AK19" s="72"/>
      <c r="AL19" s="168"/>
      <c r="AM19" s="168"/>
      <c r="AN19" s="72"/>
      <c r="AO19" s="66" t="s">
        <v>34</v>
      </c>
      <c r="AP19" s="66" t="s">
        <v>34</v>
      </c>
      <c r="AQ19" s="66" t="s">
        <v>34</v>
      </c>
      <c r="AR19" s="66" t="s">
        <v>34</v>
      </c>
      <c r="AS19" s="66" t="s">
        <v>34</v>
      </c>
      <c r="AT19" s="66" t="s">
        <v>34</v>
      </c>
      <c r="AU19" s="66" t="s">
        <v>34</v>
      </c>
      <c r="AV19" s="66" t="s">
        <v>34</v>
      </c>
      <c r="AW19" s="66" t="s">
        <v>34</v>
      </c>
      <c r="AX19" s="67" t="s">
        <v>34</v>
      </c>
    </row>
    <row r="20" spans="1:50" ht="12.75">
      <c r="A20" s="19" t="s">
        <v>10</v>
      </c>
      <c r="B20" s="55"/>
      <c r="C20" s="55"/>
      <c r="D20" s="55">
        <f>+'dal 1 gennaio 2016'!$D$24</f>
        <v>58.83</v>
      </c>
      <c r="E20" s="55"/>
      <c r="F20" s="55"/>
      <c r="G20" s="55"/>
      <c r="H20" s="44">
        <f>+SUM(B20:G20)</f>
        <v>58.83</v>
      </c>
      <c r="I20" s="57">
        <f>+'dal 1 gennaio 2016'!$I$24</f>
        <v>31.619940620917365</v>
      </c>
      <c r="J20" s="165">
        <f>+'dal 1 gennaio 2016'!$J$24</f>
        <v>203.88148392766553</v>
      </c>
      <c r="K20" s="165">
        <f>+'dal 1 gennaio 2016'!$K$24</f>
        <v>695.9587440306058</v>
      </c>
      <c r="L20" s="165">
        <f>+'dal 1 gennaio 2016'!$L$24</f>
        <v>15.001773550270931</v>
      </c>
      <c r="M20" s="165">
        <f>+'dal 1 gennaio 2016'!$M$24</f>
        <v>96.72958876313359</v>
      </c>
      <c r="N20" s="165">
        <f>+'dal 1 gennaio 2016'!$N$24</f>
        <v>330.19086289401173</v>
      </c>
      <c r="O20" s="165">
        <f>+'dal 1 gennaio 2016'!$O$24</f>
        <v>1.2</v>
      </c>
      <c r="P20" s="57"/>
      <c r="Q20" s="57"/>
      <c r="R20" s="57"/>
      <c r="S20" s="57">
        <f>+'dal 1 gennaio 2016'!$S$24</f>
        <v>-27.01</v>
      </c>
      <c r="T20" s="57"/>
      <c r="U20" s="57"/>
      <c r="V20" s="57"/>
      <c r="W20" s="57"/>
      <c r="X20" s="44"/>
      <c r="Y20" s="45"/>
      <c r="Z20" s="33"/>
      <c r="AA20" s="58"/>
      <c r="AB20" s="59"/>
      <c r="AC20" s="60">
        <f>+'dal 1 gennaio 2016'!$AC$24</f>
        <v>77.26</v>
      </c>
      <c r="AD20" s="59"/>
      <c r="AE20" s="59"/>
      <c r="AF20" s="61"/>
      <c r="AG20" s="44">
        <f>+SUM(AA20:AF20)</f>
        <v>77.26</v>
      </c>
      <c r="AH20" s="57">
        <f>+I20</f>
        <v>31.619940620917365</v>
      </c>
      <c r="AI20" s="165">
        <f aca="true" t="shared" si="0" ref="AI20:AN20">+J20</f>
        <v>203.88148392766553</v>
      </c>
      <c r="AJ20" s="165">
        <f t="shared" si="0"/>
        <v>695.9587440306058</v>
      </c>
      <c r="AK20" s="165">
        <f t="shared" si="0"/>
        <v>15.001773550270931</v>
      </c>
      <c r="AL20" s="165">
        <f t="shared" si="0"/>
        <v>96.72958876313359</v>
      </c>
      <c r="AM20" s="165">
        <f t="shared" si="0"/>
        <v>330.19086289401173</v>
      </c>
      <c r="AN20" s="165">
        <f t="shared" si="0"/>
        <v>1.2</v>
      </c>
      <c r="AO20" s="57"/>
      <c r="AP20" s="57"/>
      <c r="AQ20" s="57"/>
      <c r="AR20" s="57">
        <f>+'dal 1 gennaio 2016'!$AR$24</f>
        <v>-27.01</v>
      </c>
      <c r="AS20" s="57"/>
      <c r="AT20" s="57"/>
      <c r="AU20" s="57"/>
      <c r="AV20" s="57"/>
      <c r="AW20" s="54"/>
      <c r="AX20" s="45"/>
    </row>
    <row r="21" spans="1:50" ht="12.75">
      <c r="A21" s="8"/>
      <c r="B21" s="8"/>
      <c r="C21" s="8"/>
      <c r="D21" s="8"/>
      <c r="E21" s="8"/>
      <c r="F21" s="8"/>
      <c r="G21" s="8"/>
      <c r="H21" s="9"/>
      <c r="I21" s="9"/>
      <c r="J21" s="150"/>
      <c r="K21" s="150"/>
      <c r="L21" s="9"/>
      <c r="M21" s="150"/>
      <c r="N21" s="150"/>
      <c r="O21" s="9"/>
      <c r="P21" s="9"/>
      <c r="Q21" s="9"/>
      <c r="R21" s="9"/>
      <c r="S21" s="9"/>
      <c r="T21" s="9"/>
      <c r="U21" s="9"/>
      <c r="V21" s="9"/>
      <c r="W21" s="9"/>
      <c r="X21" s="9"/>
      <c r="Y21" s="9"/>
      <c r="Z21" s="27"/>
      <c r="AA21" s="27"/>
      <c r="AB21" s="27"/>
      <c r="AC21" s="27"/>
      <c r="AD21" s="27"/>
      <c r="AE21" s="27"/>
      <c r="AF21" s="27"/>
      <c r="AG21" s="9"/>
      <c r="AH21" s="9"/>
      <c r="AI21" s="161"/>
      <c r="AJ21" s="161"/>
      <c r="AK21" s="9"/>
      <c r="AL21" s="161"/>
      <c r="AM21" s="161"/>
      <c r="AN21" s="9"/>
      <c r="AO21" s="9"/>
      <c r="AP21" s="9"/>
      <c r="AQ21" s="9"/>
      <c r="AR21" s="9"/>
      <c r="AS21" s="9"/>
      <c r="AT21" s="9"/>
      <c r="AU21" s="9"/>
      <c r="AV21" s="9"/>
      <c r="AW21" s="9"/>
      <c r="AX21" s="9"/>
    </row>
    <row r="22" spans="8:24" ht="13.5" thickBot="1">
      <c r="H22" s="2"/>
      <c r="I22" s="2"/>
      <c r="J22" s="149"/>
      <c r="K22" s="149"/>
      <c r="L22" s="2"/>
      <c r="M22" s="149"/>
      <c r="N22" s="149"/>
      <c r="O22" s="2"/>
      <c r="P22" s="2"/>
      <c r="Q22" s="2"/>
      <c r="R22" s="2"/>
      <c r="S22" s="2"/>
      <c r="T22" s="2"/>
      <c r="U22" s="2"/>
      <c r="V22" s="2"/>
      <c r="W22" s="2"/>
      <c r="X22" s="3"/>
    </row>
    <row r="23" spans="1:52" s="16" customFormat="1" ht="15" customHeight="1" thickBot="1">
      <c r="A23" s="76">
        <v>34613901</v>
      </c>
      <c r="C23" s="14" t="s">
        <v>24</v>
      </c>
      <c r="D23" s="142">
        <v>0.039591999999999995</v>
      </c>
      <c r="E23" s="29" t="s">
        <v>40</v>
      </c>
      <c r="F23" s="23"/>
      <c r="G23" s="14" t="s">
        <v>41</v>
      </c>
      <c r="H23" s="221" t="s">
        <v>64</v>
      </c>
      <c r="I23" s="222"/>
      <c r="J23" s="152"/>
      <c r="K23" s="152"/>
      <c r="M23" s="152"/>
      <c r="N23" s="152"/>
      <c r="X23" s="17"/>
      <c r="AB23" s="29"/>
      <c r="AC23" s="29"/>
      <c r="AD23" s="29"/>
      <c r="AE23" s="29"/>
      <c r="AF23" s="29"/>
      <c r="AH23" s="14"/>
      <c r="AI23" s="162"/>
      <c r="AJ23" s="162"/>
      <c r="AK23" s="14"/>
      <c r="AL23" s="162"/>
      <c r="AM23" s="162"/>
      <c r="AN23" s="14"/>
      <c r="AO23" s="14"/>
      <c r="AP23" s="14"/>
      <c r="AQ23" s="14"/>
      <c r="AR23" s="14"/>
      <c r="AS23" s="14"/>
      <c r="AT23" s="14"/>
      <c r="AU23" s="14"/>
      <c r="AV23" s="14"/>
      <c r="AZ23" s="69"/>
    </row>
    <row r="24" spans="1:58" s="68" customFormat="1" ht="12.75" customHeight="1">
      <c r="A24" s="204" t="s">
        <v>21</v>
      </c>
      <c r="B24" s="206" t="s">
        <v>14</v>
      </c>
      <c r="C24" s="207"/>
      <c r="D24" s="207"/>
      <c r="E24" s="207"/>
      <c r="F24" s="207"/>
      <c r="G24" s="207"/>
      <c r="H24" s="223"/>
      <c r="I24" s="223"/>
      <c r="J24" s="223"/>
      <c r="K24" s="223"/>
      <c r="L24" s="207"/>
      <c r="M24" s="207"/>
      <c r="N24" s="207"/>
      <c r="O24" s="207"/>
      <c r="P24" s="207"/>
      <c r="Q24" s="207"/>
      <c r="R24" s="207"/>
      <c r="S24" s="207"/>
      <c r="T24" s="207"/>
      <c r="U24" s="207"/>
      <c r="V24" s="207"/>
      <c r="W24" s="207"/>
      <c r="X24" s="207"/>
      <c r="Y24" s="208"/>
      <c r="Z24" s="26"/>
      <c r="AA24" s="206" t="s">
        <v>38</v>
      </c>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8"/>
      <c r="AY24" s="1"/>
      <c r="BA24"/>
      <c r="BB24"/>
      <c r="BC24"/>
      <c r="BD24"/>
      <c r="BE24"/>
      <c r="BF24"/>
    </row>
    <row r="25" spans="1:58" s="68" customFormat="1" ht="25.5">
      <c r="A25" s="205"/>
      <c r="B25" s="62" t="s">
        <v>26</v>
      </c>
      <c r="C25" s="62" t="s">
        <v>27</v>
      </c>
      <c r="D25" s="62" t="s">
        <v>0</v>
      </c>
      <c r="E25" s="62" t="s">
        <v>1</v>
      </c>
      <c r="F25" s="62" t="s">
        <v>28</v>
      </c>
      <c r="G25" s="62" t="s">
        <v>29</v>
      </c>
      <c r="H25" s="24" t="s">
        <v>15</v>
      </c>
      <c r="I25" s="169" t="s">
        <v>113</v>
      </c>
      <c r="J25" s="169" t="s">
        <v>114</v>
      </c>
      <c r="K25" s="169" t="s">
        <v>115</v>
      </c>
      <c r="L25" s="169" t="s">
        <v>116</v>
      </c>
      <c r="M25" s="169" t="s">
        <v>117</v>
      </c>
      <c r="N25" s="169" t="s">
        <v>118</v>
      </c>
      <c r="O25" s="169" t="s">
        <v>39</v>
      </c>
      <c r="P25" s="63" t="s">
        <v>31</v>
      </c>
      <c r="Q25" s="63" t="s">
        <v>7</v>
      </c>
      <c r="R25" s="63" t="s">
        <v>2</v>
      </c>
      <c r="S25" s="63" t="s">
        <v>3</v>
      </c>
      <c r="T25" s="63" t="s">
        <v>97</v>
      </c>
      <c r="U25" s="63" t="s">
        <v>4</v>
      </c>
      <c r="V25" s="63" t="s">
        <v>5</v>
      </c>
      <c r="W25" s="63" t="s">
        <v>6</v>
      </c>
      <c r="X25" s="24" t="s">
        <v>30</v>
      </c>
      <c r="Y25" s="35" t="s">
        <v>8</v>
      </c>
      <c r="Z25" s="31"/>
      <c r="AA25" s="62" t="s">
        <v>26</v>
      </c>
      <c r="AB25" s="62" t="s">
        <v>27</v>
      </c>
      <c r="AC25" s="62" t="s">
        <v>0</v>
      </c>
      <c r="AD25" s="62" t="s">
        <v>1</v>
      </c>
      <c r="AE25" s="62" t="s">
        <v>28</v>
      </c>
      <c r="AF25" s="62" t="s">
        <v>29</v>
      </c>
      <c r="AG25" s="24" t="s">
        <v>15</v>
      </c>
      <c r="AH25" s="169" t="s">
        <v>113</v>
      </c>
      <c r="AI25" s="169" t="s">
        <v>114</v>
      </c>
      <c r="AJ25" s="169" t="s">
        <v>115</v>
      </c>
      <c r="AK25" s="169" t="s">
        <v>116</v>
      </c>
      <c r="AL25" s="169" t="s">
        <v>117</v>
      </c>
      <c r="AM25" s="169" t="s">
        <v>118</v>
      </c>
      <c r="AN25" s="169" t="s">
        <v>39</v>
      </c>
      <c r="AO25" s="63" t="s">
        <v>31</v>
      </c>
      <c r="AP25" s="63" t="s">
        <v>7</v>
      </c>
      <c r="AQ25" s="63" t="s">
        <v>2</v>
      </c>
      <c r="AR25" s="63" t="s">
        <v>3</v>
      </c>
      <c r="AS25" s="63" t="s">
        <v>97</v>
      </c>
      <c r="AT25" s="63" t="s">
        <v>4</v>
      </c>
      <c r="AU25" s="63" t="s">
        <v>5</v>
      </c>
      <c r="AV25" s="63" t="s">
        <v>6</v>
      </c>
      <c r="AW25" s="24" t="s">
        <v>30</v>
      </c>
      <c r="AX25" s="25" t="s">
        <v>8</v>
      </c>
      <c r="AY25" s="1"/>
      <c r="BA25"/>
      <c r="BB25"/>
      <c r="BC25"/>
      <c r="BD25"/>
      <c r="BE25"/>
      <c r="BF25"/>
    </row>
    <row r="26" spans="1:58" s="68" customFormat="1" ht="12.75">
      <c r="A26" s="18" t="s">
        <v>23</v>
      </c>
      <c r="B26" s="39"/>
      <c r="C26" s="40"/>
      <c r="D26" s="39"/>
      <c r="E26" s="40"/>
      <c r="F26" s="40"/>
      <c r="G26" s="40"/>
      <c r="H26" s="41"/>
      <c r="I26" s="164"/>
      <c r="J26" s="164"/>
      <c r="K26" s="164"/>
      <c r="L26" s="164"/>
      <c r="M26" s="164"/>
      <c r="N26" s="164"/>
      <c r="O26" s="164"/>
      <c r="P26" s="39"/>
      <c r="Q26" s="40"/>
      <c r="R26" s="164"/>
      <c r="S26" s="163"/>
      <c r="T26" s="216">
        <f>+'dal 1 gennaio 2016'!$T$15</f>
        <v>0</v>
      </c>
      <c r="U26" s="164"/>
      <c r="V26" s="163"/>
      <c r="W26" s="164"/>
      <c r="X26" s="42"/>
      <c r="Y26" s="43"/>
      <c r="Z26" s="28"/>
      <c r="AA26" s="47"/>
      <c r="AB26" s="48"/>
      <c r="AC26" s="49"/>
      <c r="AD26" s="48"/>
      <c r="AE26" s="48"/>
      <c r="AF26" s="50"/>
      <c r="AG26" s="51"/>
      <c r="AH26" s="164"/>
      <c r="AI26" s="164"/>
      <c r="AJ26" s="164"/>
      <c r="AK26" s="164"/>
      <c r="AL26" s="164"/>
      <c r="AM26" s="164"/>
      <c r="AN26" s="164"/>
      <c r="AO26" s="46"/>
      <c r="AP26" s="36"/>
      <c r="AQ26" s="36"/>
      <c r="AR26" s="36"/>
      <c r="AS26" s="36"/>
      <c r="AT26" s="36"/>
      <c r="AU26" s="36"/>
      <c r="AV26" s="36"/>
      <c r="AW26" s="51"/>
      <c r="AX26" s="52"/>
      <c r="AY26" s="1"/>
      <c r="BA26"/>
      <c r="BB26"/>
      <c r="BC26"/>
      <c r="BD26"/>
      <c r="BE26"/>
      <c r="BF26"/>
    </row>
    <row r="27" spans="1:58" s="68" customFormat="1" ht="12.75">
      <c r="A27" s="5" t="s">
        <v>25</v>
      </c>
      <c r="B27" s="195">
        <f>+'dal 1 gennaio 2016'!$B$16*$D23</f>
        <v>0.22101382771999997</v>
      </c>
      <c r="C27" s="195">
        <f>+'dal 1 gennaio 2016'!$C$16*$D23</f>
        <v>0.028663816159999994</v>
      </c>
      <c r="D27" s="195">
        <f>+'dal 1 gennaio 2016'!$D$16</f>
        <v>0.007946</v>
      </c>
      <c r="E27" s="195">
        <f>+'dal 1 gennaio 2016'!$E$16</f>
        <v>0</v>
      </c>
      <c r="F27" s="195">
        <f>+'dal 1 gennaio 2016'!$F$16</f>
        <v>0.0125</v>
      </c>
      <c r="G27" s="195">
        <f>+'dal 1 gennaio 2016'!$G$16</f>
        <v>0.016</v>
      </c>
      <c r="H27" s="190">
        <f>+SUM(B27:G34)</f>
        <v>0.28612364388</v>
      </c>
      <c r="I27" s="166"/>
      <c r="J27" s="166"/>
      <c r="K27" s="166"/>
      <c r="L27" s="166"/>
      <c r="M27" s="166"/>
      <c r="N27" s="166"/>
      <c r="O27" s="166"/>
      <c r="P27" s="75">
        <f>+'dal 1 gennaio 2016'!$P$16</f>
        <v>0</v>
      </c>
      <c r="Q27" s="217">
        <f>+'dal 1 gennaio 2016'!$Q$16*$D23</f>
        <v>0.03957152399512648</v>
      </c>
      <c r="R27" s="219">
        <f>+'dal 1 gennaio 2016'!$R$16</f>
        <v>0.010816</v>
      </c>
      <c r="S27" s="167">
        <f>+'dal 1 gennaio 2016'!$S$16</f>
        <v>0</v>
      </c>
      <c r="T27" s="217"/>
      <c r="U27" s="217">
        <f>+'dal 1 gennaio 2016'!$U$16</f>
        <v>0</v>
      </c>
      <c r="V27" s="217">
        <f>+'dal 1 gennaio 2016'!$V$16</f>
        <v>0.009701</v>
      </c>
      <c r="W27" s="217">
        <f>+'dal 1 gennaio 2016'!$W$16</f>
        <v>0.001526</v>
      </c>
      <c r="X27" s="116">
        <f>+P27+Q27+R27+S27+T27+U27+V27+W27</f>
        <v>0.06161452399512648</v>
      </c>
      <c r="Y27" s="38">
        <f>+H27+X27</f>
        <v>0.34773816787512646</v>
      </c>
      <c r="Z27" s="32"/>
      <c r="AA27" s="215">
        <f>+B27</f>
        <v>0.22101382771999997</v>
      </c>
      <c r="AB27" s="215">
        <f>+C27</f>
        <v>0.028663816159999994</v>
      </c>
      <c r="AC27" s="215">
        <f>+'dal 1 gennaio 2016'!$AC$16</f>
        <v>0.007946</v>
      </c>
      <c r="AD27" s="215">
        <f>+'dal 1 gennaio 2016'!$AD$16</f>
        <v>0</v>
      </c>
      <c r="AE27" s="215">
        <f>+'dal 1 gennaio 2016'!$AE$16</f>
        <v>0.0125</v>
      </c>
      <c r="AF27" s="215">
        <f>+'dal 1 gennaio 2016'!$AF$16</f>
        <v>0.016</v>
      </c>
      <c r="AG27" s="190">
        <f>+SUM(AA27:AF32)</f>
        <v>0.28612364388</v>
      </c>
      <c r="AH27" s="166"/>
      <c r="AI27" s="166"/>
      <c r="AJ27" s="166"/>
      <c r="AK27" s="166"/>
      <c r="AL27" s="166"/>
      <c r="AM27" s="166"/>
      <c r="AN27" s="166"/>
      <c r="AO27" s="74">
        <f>+'dal 1 gennaio 2016'!$AO$16</f>
        <v>0</v>
      </c>
      <c r="AP27" s="189">
        <f>+Q27</f>
        <v>0.03957152399512648</v>
      </c>
      <c r="AQ27" s="189">
        <f>+'dal 1 gennaio 2016'!$AQ$16</f>
        <v>0.010816</v>
      </c>
      <c r="AR27" s="56">
        <f>+'dal 1 gennaio 2016'!$AR$16</f>
        <v>0</v>
      </c>
      <c r="AS27" s="189">
        <f>+AS12</f>
        <v>0</v>
      </c>
      <c r="AT27" s="189">
        <f>+'dal 1 gennaio 2016'!$AT$16</f>
        <v>0.001336</v>
      </c>
      <c r="AU27" s="189">
        <f>+'dal 1 gennaio 2016'!$AU$16</f>
        <v>0.009701</v>
      </c>
      <c r="AV27" s="189">
        <f>+'dal 1 gennaio 2016'!$AV$16</f>
        <v>0.001526</v>
      </c>
      <c r="AW27" s="116">
        <f>+AO27+AP27+AQ27+AR27+AS27+AT27+AU27+AV27</f>
        <v>0.06295052399512648</v>
      </c>
      <c r="AX27" s="53">
        <f>+AG27+AW27</f>
        <v>0.34907416787512646</v>
      </c>
      <c r="AY27" s="1"/>
      <c r="BA27"/>
      <c r="BB27"/>
      <c r="BC27"/>
      <c r="BD27"/>
      <c r="BE27"/>
      <c r="BF27"/>
    </row>
    <row r="28" spans="1:58" s="68" customFormat="1" ht="12.75">
      <c r="A28" s="5" t="s">
        <v>9</v>
      </c>
      <c r="B28" s="195"/>
      <c r="C28" s="195"/>
      <c r="D28" s="195"/>
      <c r="E28" s="195"/>
      <c r="F28" s="195"/>
      <c r="G28" s="195"/>
      <c r="H28" s="190"/>
      <c r="I28" s="166"/>
      <c r="J28" s="166"/>
      <c r="K28" s="166"/>
      <c r="L28" s="166"/>
      <c r="M28" s="166"/>
      <c r="N28" s="166"/>
      <c r="O28" s="166"/>
      <c r="P28" s="75">
        <f>+'dal 1 gennaio 2016'!$P$17</f>
        <v>0.06236</v>
      </c>
      <c r="Q28" s="217"/>
      <c r="R28" s="219"/>
      <c r="S28" s="167">
        <f>+'dal 1 gennaio 2016'!$S$17</f>
        <v>0.0376</v>
      </c>
      <c r="T28" s="217"/>
      <c r="U28" s="217"/>
      <c r="V28" s="217"/>
      <c r="W28" s="217"/>
      <c r="X28" s="116">
        <f>+P28+Q27+R27+S28+T27+U27+V27+W27</f>
        <v>0.16157452399512645</v>
      </c>
      <c r="Y28" s="38">
        <f>+H27+X28</f>
        <v>0.44769816787512645</v>
      </c>
      <c r="Z28" s="32"/>
      <c r="AA28" s="215"/>
      <c r="AB28" s="215"/>
      <c r="AC28" s="215"/>
      <c r="AD28" s="215"/>
      <c r="AE28" s="215"/>
      <c r="AF28" s="215"/>
      <c r="AG28" s="190"/>
      <c r="AH28" s="166"/>
      <c r="AI28" s="166"/>
      <c r="AJ28" s="166"/>
      <c r="AK28" s="166"/>
      <c r="AL28" s="166"/>
      <c r="AM28" s="166"/>
      <c r="AN28" s="166"/>
      <c r="AO28" s="74">
        <f>+'dal 1 gennaio 2016'!$AO$17</f>
        <v>0.06236</v>
      </c>
      <c r="AP28" s="189"/>
      <c r="AQ28" s="189"/>
      <c r="AR28" s="56">
        <f>+'dal 1 gennaio 2016'!$AR$17</f>
        <v>0.0376</v>
      </c>
      <c r="AS28" s="189"/>
      <c r="AT28" s="189"/>
      <c r="AU28" s="189"/>
      <c r="AV28" s="189"/>
      <c r="AW28" s="116">
        <f>+AO28+AP27+AQ27+AR28+AS27+AT27+AU27+AV27</f>
        <v>0.16291052399512645</v>
      </c>
      <c r="AX28" s="53">
        <f>+AG27+AW28</f>
        <v>0.44903416787512646</v>
      </c>
      <c r="AY28" s="1"/>
      <c r="BA28"/>
      <c r="BB28"/>
      <c r="BC28"/>
      <c r="BD28"/>
      <c r="BE28"/>
      <c r="BF28"/>
    </row>
    <row r="29" spans="1:58" s="68" customFormat="1" ht="12.75">
      <c r="A29" s="5" t="s">
        <v>11</v>
      </c>
      <c r="B29" s="195"/>
      <c r="C29" s="195"/>
      <c r="D29" s="195"/>
      <c r="E29" s="195"/>
      <c r="F29" s="195"/>
      <c r="G29" s="195"/>
      <c r="H29" s="190"/>
      <c r="I29" s="166"/>
      <c r="J29" s="166"/>
      <c r="K29" s="166"/>
      <c r="L29" s="166"/>
      <c r="M29" s="166"/>
      <c r="N29" s="166"/>
      <c r="O29" s="166"/>
      <c r="P29" s="75">
        <f>+'dal 1 gennaio 2016'!$P$18</f>
        <v>0.057077</v>
      </c>
      <c r="Q29" s="217"/>
      <c r="R29" s="219"/>
      <c r="S29" s="167">
        <f>+'dal 1 gennaio 2016'!$S$18</f>
        <v>0.0217</v>
      </c>
      <c r="T29" s="217"/>
      <c r="U29" s="217"/>
      <c r="V29" s="217"/>
      <c r="W29" s="217"/>
      <c r="X29" s="116">
        <f>+P29+Q27+R27+S29+T27+U27+V27+W27</f>
        <v>0.14039152399512647</v>
      </c>
      <c r="Y29" s="38">
        <f>+H27+X29</f>
        <v>0.42651516787512644</v>
      </c>
      <c r="Z29" s="32"/>
      <c r="AA29" s="215"/>
      <c r="AB29" s="215"/>
      <c r="AC29" s="215"/>
      <c r="AD29" s="215"/>
      <c r="AE29" s="215"/>
      <c r="AF29" s="215"/>
      <c r="AG29" s="190"/>
      <c r="AH29" s="166"/>
      <c r="AI29" s="166"/>
      <c r="AJ29" s="166"/>
      <c r="AK29" s="166"/>
      <c r="AL29" s="166"/>
      <c r="AM29" s="166"/>
      <c r="AN29" s="166"/>
      <c r="AO29" s="74">
        <f>+'dal 1 gennaio 2016'!$AO$18</f>
        <v>0.057077</v>
      </c>
      <c r="AP29" s="189"/>
      <c r="AQ29" s="189"/>
      <c r="AR29" s="56">
        <f>+'dal 1 gennaio 2016'!$AR$18</f>
        <v>0.0217</v>
      </c>
      <c r="AS29" s="189"/>
      <c r="AT29" s="189"/>
      <c r="AU29" s="189"/>
      <c r="AV29" s="189"/>
      <c r="AW29" s="116">
        <f>+AO29+AP27+AQ27+AR29+AS27+AT27+AU27+AV27</f>
        <v>0.14172752399512648</v>
      </c>
      <c r="AX29" s="53">
        <f>+AG27+AW29</f>
        <v>0.42785116787512645</v>
      </c>
      <c r="AY29" s="1"/>
      <c r="BA29"/>
      <c r="BB29"/>
      <c r="BC29"/>
      <c r="BD29"/>
      <c r="BE29"/>
      <c r="BF29"/>
    </row>
    <row r="30" spans="1:58" s="68" customFormat="1" ht="12.75">
      <c r="A30" s="5" t="s">
        <v>12</v>
      </c>
      <c r="B30" s="195"/>
      <c r="C30" s="195"/>
      <c r="D30" s="195"/>
      <c r="E30" s="195"/>
      <c r="F30" s="195"/>
      <c r="G30" s="195"/>
      <c r="H30" s="190"/>
      <c r="I30" s="166"/>
      <c r="J30" s="166"/>
      <c r="K30" s="166"/>
      <c r="L30" s="166"/>
      <c r="M30" s="166"/>
      <c r="N30" s="166"/>
      <c r="O30" s="166"/>
      <c r="P30" s="75">
        <f>+'dal 1 gennaio 2016'!$P$19</f>
        <v>0.057317</v>
      </c>
      <c r="Q30" s="217"/>
      <c r="R30" s="219"/>
      <c r="S30" s="167">
        <f>+'dal 1 gennaio 2016'!$S$19</f>
        <v>0.0173</v>
      </c>
      <c r="T30" s="217"/>
      <c r="U30" s="217"/>
      <c r="V30" s="217"/>
      <c r="W30" s="217"/>
      <c r="X30" s="116">
        <f>+P30+Q27+R27+S30+T27+U27+V27+W27</f>
        <v>0.13623152399512647</v>
      </c>
      <c r="Y30" s="38">
        <f>+H27+X30</f>
        <v>0.4223551678751265</v>
      </c>
      <c r="Z30" s="32"/>
      <c r="AA30" s="215"/>
      <c r="AB30" s="215"/>
      <c r="AC30" s="215"/>
      <c r="AD30" s="215"/>
      <c r="AE30" s="215"/>
      <c r="AF30" s="215"/>
      <c r="AG30" s="190"/>
      <c r="AH30" s="166"/>
      <c r="AI30" s="166"/>
      <c r="AJ30" s="166"/>
      <c r="AK30" s="166"/>
      <c r="AL30" s="166"/>
      <c r="AM30" s="166"/>
      <c r="AN30" s="166"/>
      <c r="AO30" s="74">
        <f>+'dal 1 gennaio 2016'!$AO$19</f>
        <v>0.057317</v>
      </c>
      <c r="AP30" s="189"/>
      <c r="AQ30" s="189"/>
      <c r="AR30" s="56">
        <f>+'dal 1 gennaio 2016'!$AR$19</f>
        <v>0.0173</v>
      </c>
      <c r="AS30" s="189"/>
      <c r="AT30" s="189"/>
      <c r="AU30" s="189"/>
      <c r="AV30" s="189"/>
      <c r="AW30" s="116">
        <f>+AO30+AP27+AQ27+AR30+AS27+AT27+AU27+AV27</f>
        <v>0.13756752399512648</v>
      </c>
      <c r="AX30" s="53">
        <f>+AG27+AW30</f>
        <v>0.4236911678751265</v>
      </c>
      <c r="AY30" s="1"/>
      <c r="BA30"/>
      <c r="BB30"/>
      <c r="BC30"/>
      <c r="BD30"/>
      <c r="BE30"/>
      <c r="BF30"/>
    </row>
    <row r="31" spans="1:58" s="68" customFormat="1" ht="12.75">
      <c r="A31" s="5" t="s">
        <v>13</v>
      </c>
      <c r="B31" s="195"/>
      <c r="C31" s="195"/>
      <c r="D31" s="195"/>
      <c r="E31" s="195"/>
      <c r="F31" s="195"/>
      <c r="G31" s="195"/>
      <c r="H31" s="190"/>
      <c r="I31" s="166"/>
      <c r="J31" s="166"/>
      <c r="K31" s="166"/>
      <c r="L31" s="166"/>
      <c r="M31" s="166"/>
      <c r="N31" s="166"/>
      <c r="O31" s="166"/>
      <c r="P31" s="75">
        <f>+'dal 1 gennaio 2016'!$P$20</f>
        <v>0.042828</v>
      </c>
      <c r="Q31" s="217"/>
      <c r="R31" s="219"/>
      <c r="S31" s="167">
        <f>+'dal 1 gennaio 2016'!$S$20</f>
        <v>0.012</v>
      </c>
      <c r="T31" s="217"/>
      <c r="U31" s="217"/>
      <c r="V31" s="217"/>
      <c r="W31" s="217"/>
      <c r="X31" s="116">
        <f>+P31+Q27+R27+S31+T27+U27+V27+W27</f>
        <v>0.11644252399512647</v>
      </c>
      <c r="Y31" s="38">
        <f>+H27+X31</f>
        <v>0.40256616787512645</v>
      </c>
      <c r="Z31" s="32"/>
      <c r="AA31" s="215"/>
      <c r="AB31" s="215"/>
      <c r="AC31" s="215"/>
      <c r="AD31" s="215"/>
      <c r="AE31" s="215"/>
      <c r="AF31" s="215"/>
      <c r="AG31" s="190"/>
      <c r="AH31" s="166"/>
      <c r="AI31" s="166"/>
      <c r="AJ31" s="166"/>
      <c r="AK31" s="166"/>
      <c r="AL31" s="166"/>
      <c r="AM31" s="166"/>
      <c r="AN31" s="166"/>
      <c r="AO31" s="74">
        <f>+'dal 1 gennaio 2016'!$AO$20</f>
        <v>0.042828</v>
      </c>
      <c r="AP31" s="189"/>
      <c r="AQ31" s="189"/>
      <c r="AR31" s="56">
        <f>+'dal 1 gennaio 2016'!$AR$20</f>
        <v>0.012</v>
      </c>
      <c r="AS31" s="189"/>
      <c r="AT31" s="189"/>
      <c r="AU31" s="189"/>
      <c r="AV31" s="189"/>
      <c r="AW31" s="116">
        <f>+AO31+AP27+AQ27+AR31+AS27+AT27+AU27+AV27</f>
        <v>0.11777852399512648</v>
      </c>
      <c r="AX31" s="53">
        <f>+AG27+AW31</f>
        <v>0.40390216787512645</v>
      </c>
      <c r="AY31" s="1"/>
      <c r="BA31"/>
      <c r="BB31"/>
      <c r="BC31"/>
      <c r="BD31"/>
      <c r="BE31"/>
      <c r="BF31"/>
    </row>
    <row r="32" spans="1:50" ht="12.75">
      <c r="A32" s="5" t="s">
        <v>20</v>
      </c>
      <c r="B32" s="195"/>
      <c r="C32" s="195"/>
      <c r="D32" s="195"/>
      <c r="E32" s="195"/>
      <c r="F32" s="195"/>
      <c r="G32" s="195"/>
      <c r="H32" s="190"/>
      <c r="I32" s="166"/>
      <c r="J32" s="166"/>
      <c r="K32" s="166"/>
      <c r="L32" s="166"/>
      <c r="M32" s="166"/>
      <c r="N32" s="166"/>
      <c r="O32" s="166"/>
      <c r="P32" s="75">
        <f>+'dal 1 gennaio 2016'!$P$21</f>
        <v>0.021694</v>
      </c>
      <c r="Q32" s="217"/>
      <c r="R32" s="220"/>
      <c r="S32" s="167">
        <f>+'dal 1 gennaio 2016'!$S$21</f>
        <v>0.0042</v>
      </c>
      <c r="T32" s="217"/>
      <c r="U32" s="218"/>
      <c r="V32" s="218"/>
      <c r="W32" s="218"/>
      <c r="X32" s="116">
        <f>+P32+Q27+R27+S32+T27+U27+V27+W27</f>
        <v>0.08750852399512649</v>
      </c>
      <c r="Y32" s="38">
        <f>+H27+X32</f>
        <v>0.3736321678751265</v>
      </c>
      <c r="Z32" s="32"/>
      <c r="AA32" s="215"/>
      <c r="AB32" s="215"/>
      <c r="AC32" s="215"/>
      <c r="AD32" s="215"/>
      <c r="AE32" s="215"/>
      <c r="AF32" s="215"/>
      <c r="AG32" s="190"/>
      <c r="AH32" s="166"/>
      <c r="AI32" s="166"/>
      <c r="AJ32" s="166"/>
      <c r="AK32" s="166"/>
      <c r="AL32" s="166"/>
      <c r="AM32" s="166"/>
      <c r="AN32" s="166"/>
      <c r="AO32" s="74">
        <f>+'dal 1 gennaio 2016'!$AO$21</f>
        <v>0.021694</v>
      </c>
      <c r="AP32" s="189"/>
      <c r="AQ32" s="189"/>
      <c r="AR32" s="56">
        <f>+'dal 1 gennaio 2016'!$AR$21</f>
        <v>0.0042</v>
      </c>
      <c r="AS32" s="189"/>
      <c r="AT32" s="189"/>
      <c r="AU32" s="189"/>
      <c r="AV32" s="189"/>
      <c r="AW32" s="116">
        <f>+AO32+AP27+AQ27+AR32+AS27+AT27+AU27+AV27</f>
        <v>0.08884452399512649</v>
      </c>
      <c r="AX32" s="53">
        <f>+AG27+AW32</f>
        <v>0.3749681678751265</v>
      </c>
    </row>
    <row r="33" spans="1:50" ht="12.75">
      <c r="A33" s="5" t="s">
        <v>19</v>
      </c>
      <c r="B33" s="195"/>
      <c r="C33" s="195"/>
      <c r="D33" s="195"/>
      <c r="E33" s="195"/>
      <c r="F33" s="195"/>
      <c r="G33" s="195"/>
      <c r="H33" s="190"/>
      <c r="I33" s="166"/>
      <c r="J33" s="166"/>
      <c r="K33" s="166"/>
      <c r="L33" s="166"/>
      <c r="M33" s="166"/>
      <c r="N33" s="166"/>
      <c r="O33" s="166"/>
      <c r="P33" s="75">
        <f>+'dal 1 gennaio 2016'!$P$22</f>
        <v>0.010647</v>
      </c>
      <c r="Q33" s="217"/>
      <c r="R33" s="219">
        <f>+'dal 1 gennaio 2016'!$R$22</f>
        <v>0.005465</v>
      </c>
      <c r="S33" s="167">
        <f>+'dal 1 gennaio 2016'!$S$22</f>
        <v>0</v>
      </c>
      <c r="T33" s="217"/>
      <c r="U33" s="219">
        <f>+'dal 1 gennaio 2016'!$U$22</f>
        <v>0</v>
      </c>
      <c r="V33" s="219">
        <f>+'dal 1 gennaio 2016'!$V$22</f>
        <v>0.005545</v>
      </c>
      <c r="W33" s="219">
        <f>+'dal 1 gennaio 2016'!$W$22</f>
        <v>0.000771</v>
      </c>
      <c r="X33" s="116">
        <f>+P33+Q27+R33+S33+T27+U33+V33+W33</f>
        <v>0.06199952399512648</v>
      </c>
      <c r="Y33" s="38">
        <f>+H27+X33</f>
        <v>0.3481231678751265</v>
      </c>
      <c r="Z33" s="32"/>
      <c r="AA33" s="65" t="s">
        <v>34</v>
      </c>
      <c r="AB33" s="65" t="s">
        <v>34</v>
      </c>
      <c r="AC33" s="65" t="s">
        <v>34</v>
      </c>
      <c r="AD33" s="65" t="s">
        <v>34</v>
      </c>
      <c r="AE33" s="65" t="s">
        <v>34</v>
      </c>
      <c r="AF33" s="65" t="s">
        <v>34</v>
      </c>
      <c r="AG33" s="64" t="s">
        <v>34</v>
      </c>
      <c r="AH33" s="166"/>
      <c r="AI33" s="166"/>
      <c r="AJ33" s="166"/>
      <c r="AK33" s="166"/>
      <c r="AL33" s="166"/>
      <c r="AM33" s="166"/>
      <c r="AN33" s="166"/>
      <c r="AO33" s="66" t="s">
        <v>34</v>
      </c>
      <c r="AP33" s="66" t="s">
        <v>34</v>
      </c>
      <c r="AQ33" s="66" t="s">
        <v>34</v>
      </c>
      <c r="AR33" s="66" t="s">
        <v>34</v>
      </c>
      <c r="AS33" s="66" t="s">
        <v>34</v>
      </c>
      <c r="AT33" s="66" t="s">
        <v>34</v>
      </c>
      <c r="AU33" s="66" t="s">
        <v>34</v>
      </c>
      <c r="AV33" s="66" t="s">
        <v>34</v>
      </c>
      <c r="AW33" s="66" t="s">
        <v>34</v>
      </c>
      <c r="AX33" s="67" t="s">
        <v>34</v>
      </c>
    </row>
    <row r="34" spans="1:50" ht="12.75">
      <c r="A34" s="7" t="s">
        <v>18</v>
      </c>
      <c r="B34" s="196"/>
      <c r="C34" s="196"/>
      <c r="D34" s="196"/>
      <c r="E34" s="196"/>
      <c r="F34" s="196"/>
      <c r="G34" s="196"/>
      <c r="H34" s="209"/>
      <c r="I34" s="168"/>
      <c r="J34" s="168"/>
      <c r="K34" s="168"/>
      <c r="L34" s="168"/>
      <c r="M34" s="168"/>
      <c r="N34" s="168"/>
      <c r="O34" s="168"/>
      <c r="P34" s="75">
        <f>+'dal 1 gennaio 2016'!$P$23</f>
        <v>0.002962</v>
      </c>
      <c r="Q34" s="218"/>
      <c r="R34" s="220"/>
      <c r="S34" s="167">
        <f>+'dal 1 gennaio 2016'!$S$23</f>
        <v>0</v>
      </c>
      <c r="T34" s="218"/>
      <c r="U34" s="220"/>
      <c r="V34" s="220"/>
      <c r="W34" s="220"/>
      <c r="X34" s="116">
        <f>+P34+Q27+R33+S34+T27+U33+V33+W33</f>
        <v>0.05431452399512648</v>
      </c>
      <c r="Y34" s="38">
        <f>+H27+X34</f>
        <v>0.3404381678751265</v>
      </c>
      <c r="Z34" s="32"/>
      <c r="AA34" s="65" t="s">
        <v>34</v>
      </c>
      <c r="AB34" s="65" t="s">
        <v>34</v>
      </c>
      <c r="AC34" s="65" t="s">
        <v>34</v>
      </c>
      <c r="AD34" s="65" t="s">
        <v>34</v>
      </c>
      <c r="AE34" s="65" t="s">
        <v>34</v>
      </c>
      <c r="AF34" s="65" t="s">
        <v>34</v>
      </c>
      <c r="AG34" s="64" t="s">
        <v>34</v>
      </c>
      <c r="AH34" s="168"/>
      <c r="AI34" s="168"/>
      <c r="AJ34" s="168"/>
      <c r="AK34" s="168"/>
      <c r="AL34" s="168"/>
      <c r="AM34" s="168"/>
      <c r="AN34" s="168"/>
      <c r="AO34" s="66" t="s">
        <v>34</v>
      </c>
      <c r="AP34" s="66" t="s">
        <v>34</v>
      </c>
      <c r="AQ34" s="66" t="s">
        <v>34</v>
      </c>
      <c r="AR34" s="66" t="s">
        <v>34</v>
      </c>
      <c r="AS34" s="66" t="s">
        <v>34</v>
      </c>
      <c r="AT34" s="66" t="s">
        <v>34</v>
      </c>
      <c r="AU34" s="66" t="s">
        <v>34</v>
      </c>
      <c r="AV34" s="66" t="s">
        <v>34</v>
      </c>
      <c r="AW34" s="66" t="s">
        <v>34</v>
      </c>
      <c r="AX34" s="67" t="s">
        <v>34</v>
      </c>
    </row>
    <row r="35" spans="1:50" ht="12.75">
      <c r="A35" s="19" t="s">
        <v>10</v>
      </c>
      <c r="B35" s="55"/>
      <c r="C35" s="55"/>
      <c r="D35" s="55">
        <f>+'dal 1 gennaio 2016'!$D$24</f>
        <v>58.83</v>
      </c>
      <c r="E35" s="55"/>
      <c r="F35" s="55"/>
      <c r="G35" s="55"/>
      <c r="H35" s="44">
        <f>+SUM(B35:G35)</f>
        <v>58.83</v>
      </c>
      <c r="I35" s="165">
        <f>+'dal 1 gennaio 2016'!$I$24</f>
        <v>31.619940620917365</v>
      </c>
      <c r="J35" s="165">
        <f>+'dal 1 gennaio 2016'!$J$24</f>
        <v>203.88148392766553</v>
      </c>
      <c r="K35" s="165">
        <f>+'dal 1 gennaio 2016'!$K$24</f>
        <v>695.9587440306058</v>
      </c>
      <c r="L35" s="165">
        <f>+'dal 1 gennaio 2016'!$L$24</f>
        <v>15.001773550270931</v>
      </c>
      <c r="M35" s="165">
        <f>+'dal 1 gennaio 2016'!$M$24</f>
        <v>96.72958876313359</v>
      </c>
      <c r="N35" s="165">
        <f>+'dal 1 gennaio 2016'!$N$24</f>
        <v>330.19086289401173</v>
      </c>
      <c r="O35" s="165">
        <f>+'dal 1 gennaio 2016'!$O$24</f>
        <v>1.2</v>
      </c>
      <c r="P35" s="57"/>
      <c r="Q35" s="57"/>
      <c r="R35" s="57"/>
      <c r="S35" s="57">
        <f>+'dal 1 gennaio 2016'!$S$24</f>
        <v>-27.01</v>
      </c>
      <c r="T35" s="57"/>
      <c r="U35" s="57"/>
      <c r="V35" s="57"/>
      <c r="W35" s="57"/>
      <c r="X35" s="44"/>
      <c r="Y35" s="45"/>
      <c r="Z35" s="33"/>
      <c r="AA35" s="58"/>
      <c r="AB35" s="59"/>
      <c r="AC35" s="60">
        <f>+'dal 1 gennaio 2016'!$AC$24</f>
        <v>77.26</v>
      </c>
      <c r="AD35" s="59"/>
      <c r="AE35" s="59"/>
      <c r="AF35" s="61"/>
      <c r="AG35" s="44">
        <f>+SUM(AA35:AF35)</f>
        <v>77.26</v>
      </c>
      <c r="AH35" s="165">
        <f>+I35</f>
        <v>31.619940620917365</v>
      </c>
      <c r="AI35" s="165">
        <f aca="true" t="shared" si="1" ref="AI35">+J35</f>
        <v>203.88148392766553</v>
      </c>
      <c r="AJ35" s="165">
        <f aca="true" t="shared" si="2" ref="AJ35">+K35</f>
        <v>695.9587440306058</v>
      </c>
      <c r="AK35" s="165">
        <f aca="true" t="shared" si="3" ref="AK35">+L35</f>
        <v>15.001773550270931</v>
      </c>
      <c r="AL35" s="165">
        <f aca="true" t="shared" si="4" ref="AL35">+M35</f>
        <v>96.72958876313359</v>
      </c>
      <c r="AM35" s="165">
        <f aca="true" t="shared" si="5" ref="AM35">+N35</f>
        <v>330.19086289401173</v>
      </c>
      <c r="AN35" s="165">
        <f aca="true" t="shared" si="6" ref="AN35">+O35</f>
        <v>1.2</v>
      </c>
      <c r="AO35" s="57"/>
      <c r="AP35" s="57"/>
      <c r="AQ35" s="57"/>
      <c r="AR35" s="57">
        <f>+'dal 1 gennaio 2016'!$AR$24</f>
        <v>-27.01</v>
      </c>
      <c r="AS35" s="57"/>
      <c r="AT35" s="57"/>
      <c r="AU35" s="57"/>
      <c r="AV35" s="57"/>
      <c r="AW35" s="54"/>
      <c r="AX35" s="45"/>
    </row>
    <row r="36" spans="1:50" ht="12.75">
      <c r="A36" s="8"/>
      <c r="B36" s="8"/>
      <c r="C36" s="8"/>
      <c r="D36" s="8"/>
      <c r="E36" s="8"/>
      <c r="F36" s="8"/>
      <c r="G36" s="8"/>
      <c r="H36" s="9"/>
      <c r="I36" s="9"/>
      <c r="J36" s="150"/>
      <c r="K36" s="150"/>
      <c r="L36" s="9"/>
      <c r="M36" s="150"/>
      <c r="N36" s="150"/>
      <c r="O36" s="9"/>
      <c r="P36" s="9"/>
      <c r="Q36" s="9"/>
      <c r="R36" s="9"/>
      <c r="S36" s="9"/>
      <c r="T36" s="9"/>
      <c r="U36" s="9"/>
      <c r="V36" s="9"/>
      <c r="W36" s="9"/>
      <c r="X36" s="9"/>
      <c r="Y36" s="9"/>
      <c r="Z36" s="27"/>
      <c r="AA36" s="27"/>
      <c r="AB36" s="27"/>
      <c r="AC36" s="27"/>
      <c r="AD36" s="27"/>
      <c r="AE36" s="27"/>
      <c r="AF36" s="27"/>
      <c r="AG36" s="9"/>
      <c r="AH36" s="9"/>
      <c r="AI36" s="161"/>
      <c r="AJ36" s="161"/>
      <c r="AK36" s="9"/>
      <c r="AL36" s="161"/>
      <c r="AM36" s="161"/>
      <c r="AN36" s="9"/>
      <c r="AO36" s="9"/>
      <c r="AP36" s="9"/>
      <c r="AQ36" s="9"/>
      <c r="AR36" s="9"/>
      <c r="AS36" s="9"/>
      <c r="AT36" s="9"/>
      <c r="AU36" s="9"/>
      <c r="AV36" s="9"/>
      <c r="AW36" s="9"/>
      <c r="AX36" s="9"/>
    </row>
    <row r="37" ht="13.5" thickBot="1"/>
    <row r="38" spans="1:52" s="16" customFormat="1" ht="15" customHeight="1" thickBot="1">
      <c r="A38" s="76">
        <v>34620600</v>
      </c>
      <c r="C38" s="14" t="s">
        <v>24</v>
      </c>
      <c r="D38" s="142">
        <v>0.039709999999999995</v>
      </c>
      <c r="E38" s="29" t="s">
        <v>40</v>
      </c>
      <c r="F38" s="23"/>
      <c r="G38" s="14" t="s">
        <v>41</v>
      </c>
      <c r="H38" s="221" t="s">
        <v>45</v>
      </c>
      <c r="I38" s="222"/>
      <c r="J38" s="221" t="s">
        <v>46</v>
      </c>
      <c r="K38" s="222"/>
      <c r="L38" s="152"/>
      <c r="M38" s="152"/>
      <c r="N38" s="152"/>
      <c r="O38" s="152"/>
      <c r="X38" s="17"/>
      <c r="AB38" s="29"/>
      <c r="AC38" s="29"/>
      <c r="AD38" s="29"/>
      <c r="AE38" s="29"/>
      <c r="AF38" s="29"/>
      <c r="AH38" s="14"/>
      <c r="AI38" s="162"/>
      <c r="AJ38" s="162"/>
      <c r="AK38" s="14"/>
      <c r="AL38" s="162"/>
      <c r="AM38" s="162"/>
      <c r="AN38" s="14"/>
      <c r="AO38" s="14"/>
      <c r="AP38" s="14"/>
      <c r="AQ38" s="14"/>
      <c r="AR38" s="14"/>
      <c r="AS38" s="14"/>
      <c r="AT38" s="14"/>
      <c r="AU38" s="14"/>
      <c r="AV38" s="14"/>
      <c r="AZ38" s="69"/>
    </row>
    <row r="39" spans="1:58" s="68" customFormat="1" ht="12.75" customHeight="1">
      <c r="A39" s="204" t="s">
        <v>21</v>
      </c>
      <c r="B39" s="206" t="s">
        <v>14</v>
      </c>
      <c r="C39" s="207"/>
      <c r="D39" s="207"/>
      <c r="E39" s="207"/>
      <c r="F39" s="207"/>
      <c r="G39" s="207"/>
      <c r="H39" s="207"/>
      <c r="I39" s="207"/>
      <c r="J39" s="207"/>
      <c r="K39" s="207"/>
      <c r="L39" s="207"/>
      <c r="M39" s="207"/>
      <c r="N39" s="207"/>
      <c r="O39" s="207"/>
      <c r="P39" s="207"/>
      <c r="Q39" s="207"/>
      <c r="R39" s="207"/>
      <c r="S39" s="207"/>
      <c r="T39" s="207"/>
      <c r="U39" s="207"/>
      <c r="V39" s="207"/>
      <c r="W39" s="207"/>
      <c r="X39" s="207"/>
      <c r="Y39" s="208"/>
      <c r="Z39" s="26"/>
      <c r="AA39" s="206" t="s">
        <v>38</v>
      </c>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8"/>
      <c r="AY39" s="1"/>
      <c r="BA39"/>
      <c r="BB39"/>
      <c r="BC39"/>
      <c r="BD39"/>
      <c r="BE39"/>
      <c r="BF39"/>
    </row>
    <row r="40" spans="1:58" s="68" customFormat="1" ht="25.5">
      <c r="A40" s="205"/>
      <c r="B40" s="62" t="s">
        <v>26</v>
      </c>
      <c r="C40" s="62" t="s">
        <v>27</v>
      </c>
      <c r="D40" s="62" t="s">
        <v>0</v>
      </c>
      <c r="E40" s="62" t="s">
        <v>1</v>
      </c>
      <c r="F40" s="62" t="s">
        <v>28</v>
      </c>
      <c r="G40" s="62" t="s">
        <v>29</v>
      </c>
      <c r="H40" s="24" t="s">
        <v>15</v>
      </c>
      <c r="I40" s="169" t="s">
        <v>113</v>
      </c>
      <c r="J40" s="169" t="s">
        <v>114</v>
      </c>
      <c r="K40" s="169" t="s">
        <v>115</v>
      </c>
      <c r="L40" s="169" t="s">
        <v>116</v>
      </c>
      <c r="M40" s="169" t="s">
        <v>117</v>
      </c>
      <c r="N40" s="169" t="s">
        <v>118</v>
      </c>
      <c r="O40" s="169" t="s">
        <v>39</v>
      </c>
      <c r="P40" s="63" t="s">
        <v>31</v>
      </c>
      <c r="Q40" s="63" t="s">
        <v>7</v>
      </c>
      <c r="R40" s="63" t="s">
        <v>2</v>
      </c>
      <c r="S40" s="63" t="s">
        <v>3</v>
      </c>
      <c r="T40" s="63" t="s">
        <v>97</v>
      </c>
      <c r="U40" s="63" t="s">
        <v>4</v>
      </c>
      <c r="V40" s="63" t="s">
        <v>5</v>
      </c>
      <c r="W40" s="63" t="s">
        <v>6</v>
      </c>
      <c r="X40" s="24" t="s">
        <v>30</v>
      </c>
      <c r="Y40" s="35" t="s">
        <v>8</v>
      </c>
      <c r="Z40" s="31"/>
      <c r="AA40" s="62" t="s">
        <v>26</v>
      </c>
      <c r="AB40" s="62" t="s">
        <v>27</v>
      </c>
      <c r="AC40" s="62" t="s">
        <v>0</v>
      </c>
      <c r="AD40" s="62" t="s">
        <v>1</v>
      </c>
      <c r="AE40" s="62" t="s">
        <v>28</v>
      </c>
      <c r="AF40" s="62" t="s">
        <v>29</v>
      </c>
      <c r="AG40" s="24" t="s">
        <v>15</v>
      </c>
      <c r="AH40" s="169" t="s">
        <v>113</v>
      </c>
      <c r="AI40" s="169" t="s">
        <v>114</v>
      </c>
      <c r="AJ40" s="169" t="s">
        <v>115</v>
      </c>
      <c r="AK40" s="169" t="s">
        <v>116</v>
      </c>
      <c r="AL40" s="169" t="s">
        <v>117</v>
      </c>
      <c r="AM40" s="169" t="s">
        <v>118</v>
      </c>
      <c r="AN40" s="169" t="s">
        <v>39</v>
      </c>
      <c r="AO40" s="63" t="s">
        <v>31</v>
      </c>
      <c r="AP40" s="63" t="s">
        <v>7</v>
      </c>
      <c r="AQ40" s="63" t="s">
        <v>2</v>
      </c>
      <c r="AR40" s="63" t="s">
        <v>3</v>
      </c>
      <c r="AS40" s="63" t="s">
        <v>97</v>
      </c>
      <c r="AT40" s="63" t="s">
        <v>4</v>
      </c>
      <c r="AU40" s="63" t="s">
        <v>5</v>
      </c>
      <c r="AV40" s="63" t="s">
        <v>6</v>
      </c>
      <c r="AW40" s="24" t="s">
        <v>30</v>
      </c>
      <c r="AX40" s="25" t="s">
        <v>8</v>
      </c>
      <c r="AY40" s="1"/>
      <c r="BA40"/>
      <c r="BB40"/>
      <c r="BC40"/>
      <c r="BD40"/>
      <c r="BE40"/>
      <c r="BF40"/>
    </row>
    <row r="41" spans="1:58" s="68" customFormat="1" ht="12.75">
      <c r="A41" s="18" t="s">
        <v>23</v>
      </c>
      <c r="B41" s="39"/>
      <c r="C41" s="40"/>
      <c r="D41" s="39"/>
      <c r="E41" s="40"/>
      <c r="F41" s="40"/>
      <c r="G41" s="40"/>
      <c r="H41" s="41"/>
      <c r="I41" s="164"/>
      <c r="J41" s="164"/>
      <c r="K41" s="164"/>
      <c r="L41" s="164"/>
      <c r="M41" s="164"/>
      <c r="N41" s="164"/>
      <c r="O41" s="164"/>
      <c r="P41" s="39"/>
      <c r="Q41" s="40"/>
      <c r="R41" s="164"/>
      <c r="S41" s="163"/>
      <c r="T41" s="216">
        <f>+'dal 1 gennaio 2016'!$T$15</f>
        <v>0</v>
      </c>
      <c r="U41" s="164"/>
      <c r="V41" s="163"/>
      <c r="W41" s="164"/>
      <c r="X41" s="42"/>
      <c r="Y41" s="43"/>
      <c r="Z41" s="28"/>
      <c r="AA41" s="47"/>
      <c r="AB41" s="48"/>
      <c r="AC41" s="49"/>
      <c r="AD41" s="48"/>
      <c r="AE41" s="48"/>
      <c r="AF41" s="50"/>
      <c r="AG41" s="51"/>
      <c r="AH41" s="164"/>
      <c r="AI41" s="164"/>
      <c r="AJ41" s="164"/>
      <c r="AK41" s="164"/>
      <c r="AL41" s="164"/>
      <c r="AM41" s="164"/>
      <c r="AN41" s="164"/>
      <c r="AO41" s="46"/>
      <c r="AP41" s="36"/>
      <c r="AQ41" s="36"/>
      <c r="AR41" s="36"/>
      <c r="AS41" s="36"/>
      <c r="AT41" s="36"/>
      <c r="AU41" s="36"/>
      <c r="AV41" s="36"/>
      <c r="AW41" s="51"/>
      <c r="AX41" s="52"/>
      <c r="AY41" s="1"/>
      <c r="BA41"/>
      <c r="BB41"/>
      <c r="BC41"/>
      <c r="BD41"/>
      <c r="BE41"/>
      <c r="BF41"/>
    </row>
    <row r="42" spans="1:58" s="68" customFormat="1" ht="12.75">
      <c r="A42" s="5" t="s">
        <v>25</v>
      </c>
      <c r="B42" s="195">
        <f>+'dal 1 gennaio 2016'!$B$16*$D38</f>
        <v>0.22167253734999998</v>
      </c>
      <c r="C42" s="195">
        <f>+'dal 1 gennaio 2016'!$C$16*$D38</f>
        <v>0.028749245799999996</v>
      </c>
      <c r="D42" s="195">
        <f>+'dal 1 gennaio 2016'!$D$16</f>
        <v>0.007946</v>
      </c>
      <c r="E42" s="195">
        <f>+'dal 1 gennaio 2016'!$E$16</f>
        <v>0</v>
      </c>
      <c r="F42" s="195">
        <f>+'dal 1 gennaio 2016'!$F$16</f>
        <v>0.0125</v>
      </c>
      <c r="G42" s="195">
        <f>+'dal 1 gennaio 2016'!$G$16</f>
        <v>0.016</v>
      </c>
      <c r="H42" s="190">
        <f>+SUM(B42:G49)</f>
        <v>0.28686778315</v>
      </c>
      <c r="I42" s="166"/>
      <c r="J42" s="166"/>
      <c r="K42" s="166"/>
      <c r="L42" s="166"/>
      <c r="M42" s="166"/>
      <c r="N42" s="166"/>
      <c r="O42" s="166"/>
      <c r="P42" s="75">
        <f>+'dal 1 gennaio 2016'!$P$16</f>
        <v>0</v>
      </c>
      <c r="Q42" s="195">
        <f>+'dal 1 gennaio 2016'!$Q$16*$D38</f>
        <v>0.0396894629684399</v>
      </c>
      <c r="R42" s="219">
        <f>+'dal 1 gennaio 2016'!$R$16</f>
        <v>0.010816</v>
      </c>
      <c r="S42" s="167">
        <f>+'dal 1 gennaio 2016'!$S$16</f>
        <v>0</v>
      </c>
      <c r="T42" s="217"/>
      <c r="U42" s="217">
        <f>+'dal 1 gennaio 2016'!$U$16</f>
        <v>0</v>
      </c>
      <c r="V42" s="217">
        <f>+'dal 1 gennaio 2016'!$V$16</f>
        <v>0.009701</v>
      </c>
      <c r="W42" s="217">
        <f>+'dal 1 gennaio 2016'!$W$16</f>
        <v>0.001526</v>
      </c>
      <c r="X42" s="116">
        <f>+P42+Q42+R42+S42+T42+U42+V42+W42</f>
        <v>0.0617324629684399</v>
      </c>
      <c r="Y42" s="38">
        <f>+H42+X42</f>
        <v>0.34860024611843987</v>
      </c>
      <c r="Z42" s="32"/>
      <c r="AA42" s="215">
        <f>+B42</f>
        <v>0.22167253734999998</v>
      </c>
      <c r="AB42" s="215">
        <f>+C42</f>
        <v>0.028749245799999996</v>
      </c>
      <c r="AC42" s="215">
        <f>+'dal 1 gennaio 2016'!$AC$16</f>
        <v>0.007946</v>
      </c>
      <c r="AD42" s="215">
        <f>+'dal 1 gennaio 2016'!$AD$16</f>
        <v>0</v>
      </c>
      <c r="AE42" s="215">
        <f>+'dal 1 gennaio 2016'!$AE$16</f>
        <v>0.0125</v>
      </c>
      <c r="AF42" s="215">
        <f>+'dal 1 gennaio 2016'!$AF$16</f>
        <v>0.016</v>
      </c>
      <c r="AG42" s="190">
        <f>+SUM(AA42:AF47)</f>
        <v>0.28686778315</v>
      </c>
      <c r="AH42" s="166"/>
      <c r="AI42" s="166"/>
      <c r="AJ42" s="166"/>
      <c r="AK42" s="166"/>
      <c r="AL42" s="166"/>
      <c r="AM42" s="166"/>
      <c r="AN42" s="166"/>
      <c r="AO42" s="74">
        <f>+'dal 1 gennaio 2016'!$AO$16</f>
        <v>0</v>
      </c>
      <c r="AP42" s="189">
        <f>+Q42</f>
        <v>0.0396894629684399</v>
      </c>
      <c r="AQ42" s="189">
        <f>+'dal 1 gennaio 2016'!$AQ$16</f>
        <v>0.010816</v>
      </c>
      <c r="AR42" s="56">
        <f>+'dal 1 gennaio 2016'!$AR$16</f>
        <v>0</v>
      </c>
      <c r="AS42" s="189">
        <f>+AS27</f>
        <v>0</v>
      </c>
      <c r="AT42" s="189">
        <f>+'dal 1 gennaio 2016'!$AT$16</f>
        <v>0.001336</v>
      </c>
      <c r="AU42" s="189">
        <f>+'dal 1 gennaio 2016'!$AU$16</f>
        <v>0.009701</v>
      </c>
      <c r="AV42" s="189">
        <f>+'dal 1 gennaio 2016'!$AV$16</f>
        <v>0.001526</v>
      </c>
      <c r="AW42" s="116">
        <f>+AO42+AP42+AQ42+AR42+AS42+AT42+AU42+AV42</f>
        <v>0.0630684629684399</v>
      </c>
      <c r="AX42" s="53">
        <f>+AG42+AW42</f>
        <v>0.3499362461184399</v>
      </c>
      <c r="AY42" s="1"/>
      <c r="BA42"/>
      <c r="BB42"/>
      <c r="BC42"/>
      <c r="BD42"/>
      <c r="BE42"/>
      <c r="BF42"/>
    </row>
    <row r="43" spans="1:58" s="68" customFormat="1" ht="12.75">
      <c r="A43" s="5" t="s">
        <v>9</v>
      </c>
      <c r="B43" s="195"/>
      <c r="C43" s="195"/>
      <c r="D43" s="195"/>
      <c r="E43" s="195"/>
      <c r="F43" s="195"/>
      <c r="G43" s="195"/>
      <c r="H43" s="190"/>
      <c r="I43" s="166"/>
      <c r="J43" s="166"/>
      <c r="K43" s="166"/>
      <c r="L43" s="166"/>
      <c r="M43" s="166"/>
      <c r="N43" s="166"/>
      <c r="O43" s="166"/>
      <c r="P43" s="75">
        <f>+'dal 1 gennaio 2016'!$P$17</f>
        <v>0.06236</v>
      </c>
      <c r="Q43" s="195"/>
      <c r="R43" s="219"/>
      <c r="S43" s="167">
        <f>+'dal 1 gennaio 2016'!$S$17</f>
        <v>0.0376</v>
      </c>
      <c r="T43" s="217"/>
      <c r="U43" s="217"/>
      <c r="V43" s="217"/>
      <c r="W43" s="217"/>
      <c r="X43" s="116">
        <f>+P43+Q42+R42+S43+T42+U42+V42+W42</f>
        <v>0.16169246296843987</v>
      </c>
      <c r="Y43" s="38">
        <f>+H42+X43</f>
        <v>0.44856024611843986</v>
      </c>
      <c r="Z43" s="32"/>
      <c r="AA43" s="215"/>
      <c r="AB43" s="215"/>
      <c r="AC43" s="215"/>
      <c r="AD43" s="215"/>
      <c r="AE43" s="215"/>
      <c r="AF43" s="215"/>
      <c r="AG43" s="190"/>
      <c r="AH43" s="166"/>
      <c r="AI43" s="166"/>
      <c r="AJ43" s="166"/>
      <c r="AK43" s="166"/>
      <c r="AL43" s="166"/>
      <c r="AM43" s="166"/>
      <c r="AN43" s="166"/>
      <c r="AO43" s="74">
        <f>+'dal 1 gennaio 2016'!$AO$17</f>
        <v>0.06236</v>
      </c>
      <c r="AP43" s="189"/>
      <c r="AQ43" s="189"/>
      <c r="AR43" s="56">
        <f>+'dal 1 gennaio 2016'!$AR$17</f>
        <v>0.0376</v>
      </c>
      <c r="AS43" s="189"/>
      <c r="AT43" s="189"/>
      <c r="AU43" s="189"/>
      <c r="AV43" s="189"/>
      <c r="AW43" s="116">
        <f>+AO43+AP42+AQ42+AR43+AS42+AT42+AU42+AV42</f>
        <v>0.16302846296843987</v>
      </c>
      <c r="AX43" s="53">
        <f>+AG42+AW43</f>
        <v>0.44989624611843987</v>
      </c>
      <c r="AY43" s="1"/>
      <c r="BA43"/>
      <c r="BB43"/>
      <c r="BC43"/>
      <c r="BD43"/>
      <c r="BE43"/>
      <c r="BF43"/>
    </row>
    <row r="44" spans="1:58" s="68" customFormat="1" ht="12.75">
      <c r="A44" s="5" t="s">
        <v>11</v>
      </c>
      <c r="B44" s="195"/>
      <c r="C44" s="195"/>
      <c r="D44" s="195"/>
      <c r="E44" s="195"/>
      <c r="F44" s="195"/>
      <c r="G44" s="195"/>
      <c r="H44" s="190"/>
      <c r="I44" s="166"/>
      <c r="J44" s="166"/>
      <c r="K44" s="166"/>
      <c r="L44" s="166"/>
      <c r="M44" s="166"/>
      <c r="N44" s="166"/>
      <c r="O44" s="166"/>
      <c r="P44" s="75">
        <f>+'dal 1 gennaio 2016'!$P$18</f>
        <v>0.057077</v>
      </c>
      <c r="Q44" s="195"/>
      <c r="R44" s="219"/>
      <c r="S44" s="167">
        <f>+'dal 1 gennaio 2016'!$S$18</f>
        <v>0.0217</v>
      </c>
      <c r="T44" s="217"/>
      <c r="U44" s="217"/>
      <c r="V44" s="217"/>
      <c r="W44" s="217"/>
      <c r="X44" s="116">
        <f>+P44+Q42+R42+S44+T42+U42+V42+W42</f>
        <v>0.14050946296843989</v>
      </c>
      <c r="Y44" s="38">
        <f>+H42+X44</f>
        <v>0.42737724611843986</v>
      </c>
      <c r="Z44" s="32"/>
      <c r="AA44" s="215"/>
      <c r="AB44" s="215"/>
      <c r="AC44" s="215"/>
      <c r="AD44" s="215"/>
      <c r="AE44" s="215"/>
      <c r="AF44" s="215"/>
      <c r="AG44" s="190"/>
      <c r="AH44" s="166"/>
      <c r="AI44" s="166"/>
      <c r="AJ44" s="166"/>
      <c r="AK44" s="166"/>
      <c r="AL44" s="166"/>
      <c r="AM44" s="166"/>
      <c r="AN44" s="166"/>
      <c r="AO44" s="74">
        <f>+'dal 1 gennaio 2016'!$AO$18</f>
        <v>0.057077</v>
      </c>
      <c r="AP44" s="189"/>
      <c r="AQ44" s="189"/>
      <c r="AR44" s="56">
        <f>+'dal 1 gennaio 2016'!$AR$18</f>
        <v>0.0217</v>
      </c>
      <c r="AS44" s="189"/>
      <c r="AT44" s="189"/>
      <c r="AU44" s="189"/>
      <c r="AV44" s="189"/>
      <c r="AW44" s="116">
        <f>+AO44+AP42+AQ42+AR44+AS42+AT42+AU42+AV42</f>
        <v>0.1418454629684399</v>
      </c>
      <c r="AX44" s="53">
        <f>+AG42+AW44</f>
        <v>0.42871324611843986</v>
      </c>
      <c r="AY44" s="1"/>
      <c r="BA44"/>
      <c r="BB44"/>
      <c r="BC44"/>
      <c r="BD44"/>
      <c r="BE44"/>
      <c r="BF44"/>
    </row>
    <row r="45" spans="1:58" s="68" customFormat="1" ht="12.75">
      <c r="A45" s="5" t="s">
        <v>12</v>
      </c>
      <c r="B45" s="195"/>
      <c r="C45" s="195"/>
      <c r="D45" s="195"/>
      <c r="E45" s="195"/>
      <c r="F45" s="195"/>
      <c r="G45" s="195"/>
      <c r="H45" s="190"/>
      <c r="I45" s="166"/>
      <c r="J45" s="166"/>
      <c r="K45" s="166"/>
      <c r="L45" s="166"/>
      <c r="M45" s="166"/>
      <c r="N45" s="166"/>
      <c r="O45" s="166"/>
      <c r="P45" s="75">
        <f>+'dal 1 gennaio 2016'!$P$19</f>
        <v>0.057317</v>
      </c>
      <c r="Q45" s="195"/>
      <c r="R45" s="219"/>
      <c r="S45" s="167">
        <f>+'dal 1 gennaio 2016'!$S$19</f>
        <v>0.0173</v>
      </c>
      <c r="T45" s="217"/>
      <c r="U45" s="217"/>
      <c r="V45" s="217"/>
      <c r="W45" s="217"/>
      <c r="X45" s="116">
        <f>+P45+Q42+R42+S45+T42+U42+V42+W42</f>
        <v>0.1363494629684399</v>
      </c>
      <c r="Y45" s="38">
        <f>+H42+X45</f>
        <v>0.4232172461184399</v>
      </c>
      <c r="Z45" s="32"/>
      <c r="AA45" s="215"/>
      <c r="AB45" s="215"/>
      <c r="AC45" s="215"/>
      <c r="AD45" s="215"/>
      <c r="AE45" s="215"/>
      <c r="AF45" s="215"/>
      <c r="AG45" s="190"/>
      <c r="AH45" s="166"/>
      <c r="AI45" s="166"/>
      <c r="AJ45" s="166"/>
      <c r="AK45" s="166"/>
      <c r="AL45" s="166"/>
      <c r="AM45" s="166"/>
      <c r="AN45" s="166"/>
      <c r="AO45" s="74">
        <f>+'dal 1 gennaio 2016'!$AO$19</f>
        <v>0.057317</v>
      </c>
      <c r="AP45" s="189"/>
      <c r="AQ45" s="189"/>
      <c r="AR45" s="56">
        <f>+'dal 1 gennaio 2016'!$AR$19</f>
        <v>0.0173</v>
      </c>
      <c r="AS45" s="189"/>
      <c r="AT45" s="189"/>
      <c r="AU45" s="189"/>
      <c r="AV45" s="189"/>
      <c r="AW45" s="116">
        <f>+AO45+AP42+AQ42+AR45+AS42+AT42+AU42+AV42</f>
        <v>0.1376854629684399</v>
      </c>
      <c r="AX45" s="53">
        <f>+AG42+AW45</f>
        <v>0.4245532461184399</v>
      </c>
      <c r="AY45" s="1"/>
      <c r="BA45"/>
      <c r="BB45"/>
      <c r="BC45"/>
      <c r="BD45"/>
      <c r="BE45"/>
      <c r="BF45"/>
    </row>
    <row r="46" spans="1:58" s="68" customFormat="1" ht="12.75">
      <c r="A46" s="5" t="s">
        <v>13</v>
      </c>
      <c r="B46" s="195"/>
      <c r="C46" s="195"/>
      <c r="D46" s="195"/>
      <c r="E46" s="195"/>
      <c r="F46" s="195"/>
      <c r="G46" s="195"/>
      <c r="H46" s="190"/>
      <c r="I46" s="166"/>
      <c r="J46" s="166"/>
      <c r="K46" s="166"/>
      <c r="L46" s="166"/>
      <c r="M46" s="166"/>
      <c r="N46" s="166"/>
      <c r="O46" s="166"/>
      <c r="P46" s="75">
        <f>+'dal 1 gennaio 2016'!$P$20</f>
        <v>0.042828</v>
      </c>
      <c r="Q46" s="195"/>
      <c r="R46" s="219"/>
      <c r="S46" s="167">
        <f>+'dal 1 gennaio 2016'!$S$20</f>
        <v>0.012</v>
      </c>
      <c r="T46" s="217"/>
      <c r="U46" s="217"/>
      <c r="V46" s="217"/>
      <c r="W46" s="217"/>
      <c r="X46" s="116">
        <f>+P46+Q42+R42+S46+T42+U42+V42+W42</f>
        <v>0.11656046296843989</v>
      </c>
      <c r="Y46" s="38">
        <f>+H42+X46</f>
        <v>0.40342824611843986</v>
      </c>
      <c r="Z46" s="32"/>
      <c r="AA46" s="215"/>
      <c r="AB46" s="215"/>
      <c r="AC46" s="215"/>
      <c r="AD46" s="215"/>
      <c r="AE46" s="215"/>
      <c r="AF46" s="215"/>
      <c r="AG46" s="190"/>
      <c r="AH46" s="166"/>
      <c r="AI46" s="166"/>
      <c r="AJ46" s="166"/>
      <c r="AK46" s="166"/>
      <c r="AL46" s="166"/>
      <c r="AM46" s="166"/>
      <c r="AN46" s="166"/>
      <c r="AO46" s="74">
        <f>+'dal 1 gennaio 2016'!$AO$20</f>
        <v>0.042828</v>
      </c>
      <c r="AP46" s="189"/>
      <c r="AQ46" s="189"/>
      <c r="AR46" s="56">
        <f>+'dal 1 gennaio 2016'!$AR$20</f>
        <v>0.012</v>
      </c>
      <c r="AS46" s="189"/>
      <c r="AT46" s="189"/>
      <c r="AU46" s="189"/>
      <c r="AV46" s="189"/>
      <c r="AW46" s="116">
        <f>+AO46+AP42+AQ42+AR46+AS42+AT42+AU42+AV42</f>
        <v>0.11789646296843989</v>
      </c>
      <c r="AX46" s="53">
        <f>+AG42+AW46</f>
        <v>0.40476424611843986</v>
      </c>
      <c r="AY46" s="1"/>
      <c r="BA46"/>
      <c r="BB46"/>
      <c r="BC46"/>
      <c r="BD46"/>
      <c r="BE46"/>
      <c r="BF46"/>
    </row>
    <row r="47" spans="1:50" ht="12.75">
      <c r="A47" s="5" t="s">
        <v>20</v>
      </c>
      <c r="B47" s="195"/>
      <c r="C47" s="195"/>
      <c r="D47" s="195"/>
      <c r="E47" s="195"/>
      <c r="F47" s="195"/>
      <c r="G47" s="195"/>
      <c r="H47" s="190"/>
      <c r="I47" s="166"/>
      <c r="J47" s="166"/>
      <c r="K47" s="166"/>
      <c r="L47" s="166"/>
      <c r="M47" s="166"/>
      <c r="N47" s="166"/>
      <c r="O47" s="166"/>
      <c r="P47" s="75">
        <f>+'dal 1 gennaio 2016'!$P$21</f>
        <v>0.021694</v>
      </c>
      <c r="Q47" s="195"/>
      <c r="R47" s="220"/>
      <c r="S47" s="167">
        <f>+'dal 1 gennaio 2016'!$S$21</f>
        <v>0.0042</v>
      </c>
      <c r="T47" s="217"/>
      <c r="U47" s="218"/>
      <c r="V47" s="218"/>
      <c r="W47" s="218"/>
      <c r="X47" s="116">
        <f>+P47+Q42+R42+S47+T42+U42+V42+W42</f>
        <v>0.0876264629684399</v>
      </c>
      <c r="Y47" s="38">
        <f>+H42+X47</f>
        <v>0.3744942461184399</v>
      </c>
      <c r="Z47" s="32"/>
      <c r="AA47" s="215"/>
      <c r="AB47" s="215"/>
      <c r="AC47" s="215"/>
      <c r="AD47" s="215"/>
      <c r="AE47" s="215"/>
      <c r="AF47" s="215"/>
      <c r="AG47" s="190"/>
      <c r="AH47" s="166"/>
      <c r="AI47" s="166"/>
      <c r="AJ47" s="166"/>
      <c r="AK47" s="166"/>
      <c r="AL47" s="166"/>
      <c r="AM47" s="166"/>
      <c r="AN47" s="166"/>
      <c r="AO47" s="74">
        <f>+'dal 1 gennaio 2016'!$AO$21</f>
        <v>0.021694</v>
      </c>
      <c r="AP47" s="189"/>
      <c r="AQ47" s="189"/>
      <c r="AR47" s="56">
        <f>+'dal 1 gennaio 2016'!$AR$21</f>
        <v>0.0042</v>
      </c>
      <c r="AS47" s="189"/>
      <c r="AT47" s="189"/>
      <c r="AU47" s="189"/>
      <c r="AV47" s="189"/>
      <c r="AW47" s="116">
        <f>+AO47+AP42+AQ42+AR47+AS42+AT42+AU42+AV42</f>
        <v>0.0889624629684399</v>
      </c>
      <c r="AX47" s="53">
        <f>+AG42+AW47</f>
        <v>0.3758302461184399</v>
      </c>
    </row>
    <row r="48" spans="1:50" ht="12.75">
      <c r="A48" s="5" t="s">
        <v>19</v>
      </c>
      <c r="B48" s="195"/>
      <c r="C48" s="195"/>
      <c r="D48" s="195"/>
      <c r="E48" s="195"/>
      <c r="F48" s="195"/>
      <c r="G48" s="195"/>
      <c r="H48" s="190"/>
      <c r="I48" s="166"/>
      <c r="J48" s="166"/>
      <c r="K48" s="166"/>
      <c r="L48" s="166"/>
      <c r="M48" s="166"/>
      <c r="N48" s="166"/>
      <c r="O48" s="166"/>
      <c r="P48" s="75">
        <f>+'dal 1 gennaio 2016'!$P$22</f>
        <v>0.010647</v>
      </c>
      <c r="Q48" s="195"/>
      <c r="R48" s="219">
        <f>+'dal 1 gennaio 2016'!$R$22</f>
        <v>0.005465</v>
      </c>
      <c r="S48" s="167">
        <f>+'dal 1 gennaio 2016'!$S$22</f>
        <v>0</v>
      </c>
      <c r="T48" s="217"/>
      <c r="U48" s="219">
        <f>+'dal 1 gennaio 2016'!$U$22</f>
        <v>0</v>
      </c>
      <c r="V48" s="219">
        <f>+'dal 1 gennaio 2016'!$V$22</f>
        <v>0.005545</v>
      </c>
      <c r="W48" s="219">
        <f>+'dal 1 gennaio 2016'!$W$22</f>
        <v>0.000771</v>
      </c>
      <c r="X48" s="116">
        <f>+P48+Q42+R48+S48+T42+U48+V48+W48</f>
        <v>0.062117462968439896</v>
      </c>
      <c r="Y48" s="38">
        <f>+H42+X48</f>
        <v>0.3489852461184399</v>
      </c>
      <c r="Z48" s="32"/>
      <c r="AA48" s="65" t="s">
        <v>34</v>
      </c>
      <c r="AB48" s="65" t="s">
        <v>34</v>
      </c>
      <c r="AC48" s="65" t="s">
        <v>34</v>
      </c>
      <c r="AD48" s="65" t="s">
        <v>34</v>
      </c>
      <c r="AE48" s="65" t="s">
        <v>34</v>
      </c>
      <c r="AF48" s="65" t="s">
        <v>34</v>
      </c>
      <c r="AG48" s="64" t="s">
        <v>34</v>
      </c>
      <c r="AH48" s="166"/>
      <c r="AI48" s="166"/>
      <c r="AJ48" s="166"/>
      <c r="AK48" s="166"/>
      <c r="AL48" s="166"/>
      <c r="AM48" s="166"/>
      <c r="AN48" s="166"/>
      <c r="AO48" s="66" t="s">
        <v>34</v>
      </c>
      <c r="AP48" s="66" t="s">
        <v>34</v>
      </c>
      <c r="AQ48" s="66" t="s">
        <v>34</v>
      </c>
      <c r="AR48" s="66" t="s">
        <v>34</v>
      </c>
      <c r="AS48" s="66" t="s">
        <v>34</v>
      </c>
      <c r="AT48" s="66" t="s">
        <v>34</v>
      </c>
      <c r="AU48" s="66" t="s">
        <v>34</v>
      </c>
      <c r="AV48" s="66" t="s">
        <v>34</v>
      </c>
      <c r="AW48" s="66" t="s">
        <v>34</v>
      </c>
      <c r="AX48" s="67" t="s">
        <v>34</v>
      </c>
    </row>
    <row r="49" spans="1:50" ht="12.75">
      <c r="A49" s="7" t="s">
        <v>18</v>
      </c>
      <c r="B49" s="196"/>
      <c r="C49" s="196"/>
      <c r="D49" s="196"/>
      <c r="E49" s="196"/>
      <c r="F49" s="196"/>
      <c r="G49" s="196"/>
      <c r="H49" s="209"/>
      <c r="I49" s="168"/>
      <c r="J49" s="168"/>
      <c r="K49" s="168"/>
      <c r="L49" s="168"/>
      <c r="M49" s="168"/>
      <c r="N49" s="168"/>
      <c r="O49" s="168"/>
      <c r="P49" s="75">
        <f>+'dal 1 gennaio 2016'!$P$23</f>
        <v>0.002962</v>
      </c>
      <c r="Q49" s="196"/>
      <c r="R49" s="220"/>
      <c r="S49" s="167">
        <f>+'dal 1 gennaio 2016'!$S$23</f>
        <v>0</v>
      </c>
      <c r="T49" s="218"/>
      <c r="U49" s="220"/>
      <c r="V49" s="220"/>
      <c r="W49" s="220"/>
      <c r="X49" s="116">
        <f>+P49+Q42+R48+S49+T42+U48+V48+W48</f>
        <v>0.0544324629684399</v>
      </c>
      <c r="Y49" s="38">
        <f>+H42+X49</f>
        <v>0.3413002461184399</v>
      </c>
      <c r="Z49" s="32"/>
      <c r="AA49" s="65" t="s">
        <v>34</v>
      </c>
      <c r="AB49" s="65" t="s">
        <v>34</v>
      </c>
      <c r="AC49" s="65" t="s">
        <v>34</v>
      </c>
      <c r="AD49" s="65" t="s">
        <v>34</v>
      </c>
      <c r="AE49" s="65" t="s">
        <v>34</v>
      </c>
      <c r="AF49" s="65" t="s">
        <v>34</v>
      </c>
      <c r="AG49" s="64" t="s">
        <v>34</v>
      </c>
      <c r="AH49" s="168"/>
      <c r="AI49" s="168"/>
      <c r="AJ49" s="168"/>
      <c r="AK49" s="168"/>
      <c r="AL49" s="168"/>
      <c r="AM49" s="168"/>
      <c r="AN49" s="168"/>
      <c r="AO49" s="66" t="s">
        <v>34</v>
      </c>
      <c r="AP49" s="66" t="s">
        <v>34</v>
      </c>
      <c r="AQ49" s="66" t="s">
        <v>34</v>
      </c>
      <c r="AR49" s="66" t="s">
        <v>34</v>
      </c>
      <c r="AS49" s="66" t="s">
        <v>34</v>
      </c>
      <c r="AT49" s="66" t="s">
        <v>34</v>
      </c>
      <c r="AU49" s="66" t="s">
        <v>34</v>
      </c>
      <c r="AV49" s="66" t="s">
        <v>34</v>
      </c>
      <c r="AW49" s="66" t="s">
        <v>34</v>
      </c>
      <c r="AX49" s="67" t="s">
        <v>34</v>
      </c>
    </row>
    <row r="50" spans="1:50" ht="12.75">
      <c r="A50" s="19" t="s">
        <v>10</v>
      </c>
      <c r="B50" s="55"/>
      <c r="C50" s="55"/>
      <c r="D50" s="55">
        <f>+'dal 1 gennaio 2016'!$D$24</f>
        <v>58.83</v>
      </c>
      <c r="E50" s="55"/>
      <c r="F50" s="55"/>
      <c r="G50" s="55"/>
      <c r="H50" s="44">
        <f>+SUM(B50:G50)</f>
        <v>58.83</v>
      </c>
      <c r="I50" s="165">
        <f>+'dal 1 gennaio 2016'!$I$24</f>
        <v>31.619940620917365</v>
      </c>
      <c r="J50" s="165">
        <f>+'dal 1 gennaio 2016'!$J$24</f>
        <v>203.88148392766553</v>
      </c>
      <c r="K50" s="165">
        <f>+'dal 1 gennaio 2016'!$K$24</f>
        <v>695.9587440306058</v>
      </c>
      <c r="L50" s="165">
        <f>+'dal 1 gennaio 2016'!$L$24</f>
        <v>15.001773550270931</v>
      </c>
      <c r="M50" s="165">
        <f>+'dal 1 gennaio 2016'!$M$24</f>
        <v>96.72958876313359</v>
      </c>
      <c r="N50" s="165">
        <f>+'dal 1 gennaio 2016'!$N$24</f>
        <v>330.19086289401173</v>
      </c>
      <c r="O50" s="165">
        <f>+'dal 1 gennaio 2016'!$O$24</f>
        <v>1.2</v>
      </c>
      <c r="P50" s="57"/>
      <c r="Q50" s="57"/>
      <c r="R50" s="57"/>
      <c r="S50" s="57">
        <f>+'dal 1 gennaio 2016'!$S$24</f>
        <v>-27.01</v>
      </c>
      <c r="T50" s="57"/>
      <c r="U50" s="57"/>
      <c r="V50" s="57"/>
      <c r="W50" s="57"/>
      <c r="X50" s="44"/>
      <c r="Y50" s="45"/>
      <c r="Z50" s="33"/>
      <c r="AA50" s="58"/>
      <c r="AB50" s="59"/>
      <c r="AC50" s="60">
        <f>+'dal 1 gennaio 2016'!$AC$24</f>
        <v>77.26</v>
      </c>
      <c r="AD50" s="59"/>
      <c r="AE50" s="59"/>
      <c r="AF50" s="61"/>
      <c r="AG50" s="44">
        <f>+SUM(AA50:AF50)</f>
        <v>77.26</v>
      </c>
      <c r="AH50" s="165">
        <f>+I50</f>
        <v>31.619940620917365</v>
      </c>
      <c r="AI50" s="165">
        <f aca="true" t="shared" si="7" ref="AI50">+J50</f>
        <v>203.88148392766553</v>
      </c>
      <c r="AJ50" s="165">
        <f aca="true" t="shared" si="8" ref="AJ50">+K50</f>
        <v>695.9587440306058</v>
      </c>
      <c r="AK50" s="165">
        <f aca="true" t="shared" si="9" ref="AK50">+L50</f>
        <v>15.001773550270931</v>
      </c>
      <c r="AL50" s="165">
        <f aca="true" t="shared" si="10" ref="AL50">+M50</f>
        <v>96.72958876313359</v>
      </c>
      <c r="AM50" s="165">
        <f aca="true" t="shared" si="11" ref="AM50">+N50</f>
        <v>330.19086289401173</v>
      </c>
      <c r="AN50" s="165">
        <f aca="true" t="shared" si="12" ref="AN50">+O50</f>
        <v>1.2</v>
      </c>
      <c r="AO50" s="57"/>
      <c r="AP50" s="57"/>
      <c r="AQ50" s="57"/>
      <c r="AR50" s="57">
        <f>+'dal 1 gennaio 2016'!$AR$24</f>
        <v>-27.01</v>
      </c>
      <c r="AS50" s="57"/>
      <c r="AT50" s="57"/>
      <c r="AU50" s="57"/>
      <c r="AV50" s="57"/>
      <c r="AW50" s="54"/>
      <c r="AX50" s="45"/>
    </row>
    <row r="51" spans="1:50" ht="12.75">
      <c r="A51" s="8"/>
      <c r="B51" s="8"/>
      <c r="C51" s="8"/>
      <c r="D51" s="8"/>
      <c r="E51" s="8"/>
      <c r="F51" s="8"/>
      <c r="G51" s="8"/>
      <c r="H51" s="9"/>
      <c r="I51" s="9"/>
      <c r="J51" s="150"/>
      <c r="K51" s="150"/>
      <c r="L51" s="9"/>
      <c r="M51" s="150"/>
      <c r="N51" s="150"/>
      <c r="O51" s="9"/>
      <c r="P51" s="9"/>
      <c r="Q51" s="9"/>
      <c r="R51" s="9"/>
      <c r="S51" s="9"/>
      <c r="T51" s="9"/>
      <c r="U51" s="9"/>
      <c r="V51" s="9"/>
      <c r="W51" s="9"/>
      <c r="X51" s="9"/>
      <c r="Y51" s="9"/>
      <c r="Z51" s="27"/>
      <c r="AA51" s="27"/>
      <c r="AB51" s="27"/>
      <c r="AC51" s="27"/>
      <c r="AD51" s="27"/>
      <c r="AE51" s="27"/>
      <c r="AF51" s="27"/>
      <c r="AG51" s="9"/>
      <c r="AH51" s="9"/>
      <c r="AI51" s="161"/>
      <c r="AJ51" s="161"/>
      <c r="AK51" s="9"/>
      <c r="AL51" s="161"/>
      <c r="AM51" s="161"/>
      <c r="AN51" s="9"/>
      <c r="AO51" s="9"/>
      <c r="AP51" s="9"/>
      <c r="AQ51" s="9"/>
      <c r="AR51" s="9"/>
      <c r="AS51" s="9"/>
      <c r="AT51" s="9"/>
      <c r="AU51" s="9"/>
      <c r="AV51" s="9"/>
      <c r="AW51" s="9"/>
      <c r="AX51" s="9"/>
    </row>
    <row r="52" ht="13.5" thickBot="1"/>
    <row r="53" spans="1:52" s="16" customFormat="1" ht="15" customHeight="1" thickBot="1">
      <c r="A53" s="76">
        <v>34621300</v>
      </c>
      <c r="C53" s="14" t="s">
        <v>24</v>
      </c>
      <c r="D53" s="142">
        <v>0.03965</v>
      </c>
      <c r="E53" s="29" t="s">
        <v>40</v>
      </c>
      <c r="F53" s="23"/>
      <c r="G53" s="14" t="s">
        <v>41</v>
      </c>
      <c r="H53" s="221" t="s">
        <v>47</v>
      </c>
      <c r="I53" s="222"/>
      <c r="J53" s="221" t="s">
        <v>98</v>
      </c>
      <c r="K53" s="222"/>
      <c r="L53" s="221" t="s">
        <v>99</v>
      </c>
      <c r="M53" s="222"/>
      <c r="N53" s="152"/>
      <c r="O53" s="152"/>
      <c r="P53" s="152" t="s">
        <v>99</v>
      </c>
      <c r="Q53" s="152"/>
      <c r="X53" s="17"/>
      <c r="AB53" s="29"/>
      <c r="AC53" s="29"/>
      <c r="AD53" s="29"/>
      <c r="AE53" s="29"/>
      <c r="AF53" s="29"/>
      <c r="AH53" s="14"/>
      <c r="AI53" s="162"/>
      <c r="AJ53" s="162"/>
      <c r="AK53" s="14"/>
      <c r="AL53" s="162"/>
      <c r="AM53" s="162"/>
      <c r="AN53" s="14"/>
      <c r="AO53" s="14"/>
      <c r="AP53" s="14"/>
      <c r="AQ53" s="14"/>
      <c r="AR53" s="14"/>
      <c r="AS53" s="14"/>
      <c r="AT53" s="14"/>
      <c r="AU53" s="14"/>
      <c r="AV53" s="14"/>
      <c r="AZ53" s="69"/>
    </row>
    <row r="54" spans="1:58" s="68" customFormat="1" ht="12.75" customHeight="1">
      <c r="A54" s="204" t="s">
        <v>21</v>
      </c>
      <c r="B54" s="206" t="s">
        <v>14</v>
      </c>
      <c r="C54" s="207"/>
      <c r="D54" s="207"/>
      <c r="E54" s="207"/>
      <c r="F54" s="207"/>
      <c r="G54" s="207"/>
      <c r="H54" s="223"/>
      <c r="I54" s="223"/>
      <c r="J54" s="223"/>
      <c r="K54" s="223"/>
      <c r="L54" s="207"/>
      <c r="M54" s="207"/>
      <c r="N54" s="207"/>
      <c r="O54" s="207"/>
      <c r="P54" s="207"/>
      <c r="Q54" s="207"/>
      <c r="R54" s="207"/>
      <c r="S54" s="207"/>
      <c r="T54" s="207"/>
      <c r="U54" s="207"/>
      <c r="V54" s="207"/>
      <c r="W54" s="207"/>
      <c r="X54" s="207"/>
      <c r="Y54" s="208"/>
      <c r="Z54" s="26"/>
      <c r="AA54" s="206" t="s">
        <v>38</v>
      </c>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8"/>
      <c r="AY54" s="1"/>
      <c r="BA54"/>
      <c r="BB54"/>
      <c r="BC54"/>
      <c r="BD54"/>
      <c r="BE54"/>
      <c r="BF54"/>
    </row>
    <row r="55" spans="1:58" s="68" customFormat="1" ht="25.5">
      <c r="A55" s="205"/>
      <c r="B55" s="62" t="s">
        <v>26</v>
      </c>
      <c r="C55" s="62" t="s">
        <v>27</v>
      </c>
      <c r="D55" s="62" t="s">
        <v>0</v>
      </c>
      <c r="E55" s="62" t="s">
        <v>1</v>
      </c>
      <c r="F55" s="62" t="s">
        <v>28</v>
      </c>
      <c r="G55" s="62" t="s">
        <v>29</v>
      </c>
      <c r="H55" s="24" t="s">
        <v>15</v>
      </c>
      <c r="I55" s="169" t="s">
        <v>113</v>
      </c>
      <c r="J55" s="169" t="s">
        <v>114</v>
      </c>
      <c r="K55" s="169" t="s">
        <v>115</v>
      </c>
      <c r="L55" s="169" t="s">
        <v>116</v>
      </c>
      <c r="M55" s="169" t="s">
        <v>117</v>
      </c>
      <c r="N55" s="169" t="s">
        <v>118</v>
      </c>
      <c r="O55" s="169" t="s">
        <v>39</v>
      </c>
      <c r="P55" s="63" t="s">
        <v>31</v>
      </c>
      <c r="Q55" s="63" t="s">
        <v>7</v>
      </c>
      <c r="R55" s="63" t="s">
        <v>2</v>
      </c>
      <c r="S55" s="63" t="s">
        <v>3</v>
      </c>
      <c r="T55" s="63" t="s">
        <v>97</v>
      </c>
      <c r="U55" s="63" t="s">
        <v>4</v>
      </c>
      <c r="V55" s="63" t="s">
        <v>5</v>
      </c>
      <c r="W55" s="63" t="s">
        <v>6</v>
      </c>
      <c r="X55" s="24" t="s">
        <v>30</v>
      </c>
      <c r="Y55" s="35" t="s">
        <v>8</v>
      </c>
      <c r="Z55" s="31"/>
      <c r="AA55" s="62" t="s">
        <v>26</v>
      </c>
      <c r="AB55" s="62" t="s">
        <v>27</v>
      </c>
      <c r="AC55" s="62" t="s">
        <v>0</v>
      </c>
      <c r="AD55" s="62" t="s">
        <v>1</v>
      </c>
      <c r="AE55" s="62" t="s">
        <v>28</v>
      </c>
      <c r="AF55" s="62" t="s">
        <v>29</v>
      </c>
      <c r="AG55" s="24" t="s">
        <v>15</v>
      </c>
      <c r="AH55" s="169" t="s">
        <v>113</v>
      </c>
      <c r="AI55" s="169" t="s">
        <v>114</v>
      </c>
      <c r="AJ55" s="169" t="s">
        <v>115</v>
      </c>
      <c r="AK55" s="169" t="s">
        <v>116</v>
      </c>
      <c r="AL55" s="169" t="s">
        <v>117</v>
      </c>
      <c r="AM55" s="169" t="s">
        <v>118</v>
      </c>
      <c r="AN55" s="169" t="s">
        <v>39</v>
      </c>
      <c r="AO55" s="63" t="s">
        <v>31</v>
      </c>
      <c r="AP55" s="63" t="s">
        <v>7</v>
      </c>
      <c r="AQ55" s="63" t="s">
        <v>2</v>
      </c>
      <c r="AR55" s="63" t="s">
        <v>3</v>
      </c>
      <c r="AS55" s="63" t="s">
        <v>97</v>
      </c>
      <c r="AT55" s="63" t="s">
        <v>4</v>
      </c>
      <c r="AU55" s="63" t="s">
        <v>5</v>
      </c>
      <c r="AV55" s="63" t="s">
        <v>6</v>
      </c>
      <c r="AW55" s="24" t="s">
        <v>30</v>
      </c>
      <c r="AX55" s="25" t="s">
        <v>8</v>
      </c>
      <c r="AY55" s="1"/>
      <c r="BA55"/>
      <c r="BB55"/>
      <c r="BC55"/>
      <c r="BD55"/>
      <c r="BE55"/>
      <c r="BF55"/>
    </row>
    <row r="56" spans="1:58" s="68" customFormat="1" ht="12.75">
      <c r="A56" s="18" t="s">
        <v>23</v>
      </c>
      <c r="B56" s="39"/>
      <c r="C56" s="40"/>
      <c r="D56" s="39"/>
      <c r="E56" s="40"/>
      <c r="F56" s="40"/>
      <c r="G56" s="40"/>
      <c r="H56" s="41"/>
      <c r="I56" s="164"/>
      <c r="J56" s="164"/>
      <c r="K56" s="164"/>
      <c r="L56" s="164"/>
      <c r="M56" s="164"/>
      <c r="N56" s="164"/>
      <c r="O56" s="164"/>
      <c r="P56" s="39"/>
      <c r="Q56" s="40"/>
      <c r="R56" s="164"/>
      <c r="S56" s="163"/>
      <c r="T56" s="216">
        <f>+'dal 1 gennaio 2016'!$T$15</f>
        <v>0</v>
      </c>
      <c r="U56" s="164"/>
      <c r="V56" s="163"/>
      <c r="W56" s="164"/>
      <c r="X56" s="42"/>
      <c r="Y56" s="43"/>
      <c r="Z56" s="28"/>
      <c r="AA56" s="47"/>
      <c r="AB56" s="48"/>
      <c r="AC56" s="49"/>
      <c r="AD56" s="48"/>
      <c r="AE56" s="48"/>
      <c r="AF56" s="50"/>
      <c r="AG56" s="51"/>
      <c r="AH56" s="164"/>
      <c r="AI56" s="164"/>
      <c r="AJ56" s="164"/>
      <c r="AK56" s="164"/>
      <c r="AL56" s="164"/>
      <c r="AM56" s="164"/>
      <c r="AN56" s="164"/>
      <c r="AO56" s="46"/>
      <c r="AP56" s="36"/>
      <c r="AQ56" s="36"/>
      <c r="AR56" s="36"/>
      <c r="AS56" s="36"/>
      <c r="AT56" s="36"/>
      <c r="AU56" s="36"/>
      <c r="AV56" s="36"/>
      <c r="AW56" s="51"/>
      <c r="AX56" s="52"/>
      <c r="AY56" s="1"/>
      <c r="BA56"/>
      <c r="BB56"/>
      <c r="BC56"/>
      <c r="BD56"/>
      <c r="BE56"/>
      <c r="BF56"/>
    </row>
    <row r="57" spans="1:58" s="68" customFormat="1" ht="12.75">
      <c r="A57" s="5" t="s">
        <v>25</v>
      </c>
      <c r="B57" s="195">
        <f>+'dal 1 gennaio 2016'!$B$16*$D53</f>
        <v>0.22133760025</v>
      </c>
      <c r="C57" s="195">
        <f>+'dal 1 gennaio 2016'!$C$16*$D53</f>
        <v>0.028705806999999996</v>
      </c>
      <c r="D57" s="195">
        <f>+'dal 1 gennaio 2016'!$D$16</f>
        <v>0.007946</v>
      </c>
      <c r="E57" s="195">
        <f>+'dal 1 gennaio 2016'!$E$16</f>
        <v>0</v>
      </c>
      <c r="F57" s="195">
        <f>+'dal 1 gennaio 2016'!$F$16</f>
        <v>0.0125</v>
      </c>
      <c r="G57" s="195">
        <f>+'dal 1 gennaio 2016'!$G$16</f>
        <v>0.016</v>
      </c>
      <c r="H57" s="190">
        <f>+SUM(B57:G64)</f>
        <v>0.28648940725</v>
      </c>
      <c r="I57" s="166"/>
      <c r="J57" s="166"/>
      <c r="K57" s="166"/>
      <c r="L57" s="166"/>
      <c r="M57" s="166"/>
      <c r="N57" s="166"/>
      <c r="O57" s="166"/>
      <c r="P57" s="75">
        <f>+'dal 1 gennaio 2016'!$P$16</f>
        <v>0</v>
      </c>
      <c r="Q57" s="195">
        <f>+'dal 1 gennaio 2016'!$Q$16*$D53</f>
        <v>0.0396294939989585</v>
      </c>
      <c r="R57" s="219">
        <f>+'dal 1 gennaio 2016'!$R$16</f>
        <v>0.010816</v>
      </c>
      <c r="S57" s="167">
        <f>+'dal 1 gennaio 2016'!$S$16</f>
        <v>0</v>
      </c>
      <c r="T57" s="217"/>
      <c r="U57" s="217">
        <f>+'dal 1 gennaio 2016'!$U$16</f>
        <v>0</v>
      </c>
      <c r="V57" s="217">
        <f>+'dal 1 gennaio 2016'!$V$16</f>
        <v>0.009701</v>
      </c>
      <c r="W57" s="217">
        <f>+'dal 1 gennaio 2016'!$W$16</f>
        <v>0.001526</v>
      </c>
      <c r="X57" s="116">
        <f>+P57+Q57+R57+S57+T57+U57+V57+W57</f>
        <v>0.0616724939989585</v>
      </c>
      <c r="Y57" s="38">
        <f>+H57+X57</f>
        <v>0.3481619012489585</v>
      </c>
      <c r="Z57" s="32"/>
      <c r="AA57" s="215">
        <f>+B57</f>
        <v>0.22133760025</v>
      </c>
      <c r="AB57" s="215">
        <f>+C57</f>
        <v>0.028705806999999996</v>
      </c>
      <c r="AC57" s="215">
        <f>+'dal 1 gennaio 2016'!$AC$16</f>
        <v>0.007946</v>
      </c>
      <c r="AD57" s="215">
        <f>+'dal 1 gennaio 2016'!$AD$16</f>
        <v>0</v>
      </c>
      <c r="AE57" s="215">
        <f>+'dal 1 gennaio 2016'!$AE$16</f>
        <v>0.0125</v>
      </c>
      <c r="AF57" s="215">
        <f>+'dal 1 gennaio 2016'!$AF$16</f>
        <v>0.016</v>
      </c>
      <c r="AG57" s="190">
        <f>+SUM(AA57:AF62)</f>
        <v>0.28648940725</v>
      </c>
      <c r="AH57" s="166"/>
      <c r="AI57" s="166"/>
      <c r="AJ57" s="166"/>
      <c r="AK57" s="166"/>
      <c r="AL57" s="166"/>
      <c r="AM57" s="166"/>
      <c r="AN57" s="166"/>
      <c r="AO57" s="74">
        <f>+'dal 1 gennaio 2016'!$AO$16</f>
        <v>0</v>
      </c>
      <c r="AP57" s="189">
        <f>+Q57</f>
        <v>0.0396294939989585</v>
      </c>
      <c r="AQ57" s="189">
        <f>+'dal 1 gennaio 2016'!$AQ$16</f>
        <v>0.010816</v>
      </c>
      <c r="AR57" s="56">
        <f>+'dal 1 gennaio 2016'!$AR$16</f>
        <v>0</v>
      </c>
      <c r="AS57" s="189">
        <f>+AS42</f>
        <v>0</v>
      </c>
      <c r="AT57" s="189">
        <f>+'dal 1 gennaio 2016'!$AT$16</f>
        <v>0.001336</v>
      </c>
      <c r="AU57" s="189">
        <f>+'dal 1 gennaio 2016'!$AU$16</f>
        <v>0.009701</v>
      </c>
      <c r="AV57" s="189">
        <f>+'dal 1 gennaio 2016'!$AV$16</f>
        <v>0.001526</v>
      </c>
      <c r="AW57" s="116">
        <f>+AO57+AP57+AQ57+AR57+AS57+AT57+AU57+AV57</f>
        <v>0.0630084939989585</v>
      </c>
      <c r="AX57" s="53">
        <f>+AG57+AW57</f>
        <v>0.3494979012489585</v>
      </c>
      <c r="AY57" s="1"/>
      <c r="BA57"/>
      <c r="BB57"/>
      <c r="BC57"/>
      <c r="BD57"/>
      <c r="BE57"/>
      <c r="BF57"/>
    </row>
    <row r="58" spans="1:58" s="68" customFormat="1" ht="12.75">
      <c r="A58" s="5" t="s">
        <v>9</v>
      </c>
      <c r="B58" s="195"/>
      <c r="C58" s="195"/>
      <c r="D58" s="195"/>
      <c r="E58" s="195"/>
      <c r="F58" s="195"/>
      <c r="G58" s="195"/>
      <c r="H58" s="190"/>
      <c r="I58" s="166"/>
      <c r="J58" s="166"/>
      <c r="K58" s="166"/>
      <c r="L58" s="166"/>
      <c r="M58" s="166"/>
      <c r="N58" s="166"/>
      <c r="O58" s="166"/>
      <c r="P58" s="75">
        <f>+'dal 1 gennaio 2016'!$P$17</f>
        <v>0.06236</v>
      </c>
      <c r="Q58" s="195"/>
      <c r="R58" s="219"/>
      <c r="S58" s="167">
        <f>+'dal 1 gennaio 2016'!$S$17</f>
        <v>0.0376</v>
      </c>
      <c r="T58" s="217"/>
      <c r="U58" s="217"/>
      <c r="V58" s="217"/>
      <c r="W58" s="217"/>
      <c r="X58" s="116">
        <f>+P58+Q57+R57+S58+T57+U57+V57+W57</f>
        <v>0.1616324939989585</v>
      </c>
      <c r="Y58" s="38">
        <f>+H57+X58</f>
        <v>0.44812190124895845</v>
      </c>
      <c r="Z58" s="32"/>
      <c r="AA58" s="215"/>
      <c r="AB58" s="215"/>
      <c r="AC58" s="215"/>
      <c r="AD58" s="215"/>
      <c r="AE58" s="215"/>
      <c r="AF58" s="215"/>
      <c r="AG58" s="190"/>
      <c r="AH58" s="166"/>
      <c r="AI58" s="166"/>
      <c r="AJ58" s="166"/>
      <c r="AK58" s="166"/>
      <c r="AL58" s="166"/>
      <c r="AM58" s="166"/>
      <c r="AN58" s="166"/>
      <c r="AO58" s="74">
        <f>+'dal 1 gennaio 2016'!$AO$17</f>
        <v>0.06236</v>
      </c>
      <c r="AP58" s="189"/>
      <c r="AQ58" s="189"/>
      <c r="AR58" s="56">
        <f>+'dal 1 gennaio 2016'!$AR$17</f>
        <v>0.0376</v>
      </c>
      <c r="AS58" s="189"/>
      <c r="AT58" s="189"/>
      <c r="AU58" s="189"/>
      <c r="AV58" s="189"/>
      <c r="AW58" s="116">
        <f>+AO58+AP57+AQ57+AR58+AS57+AT57+AU57+AV57</f>
        <v>0.1629684939989585</v>
      </c>
      <c r="AX58" s="53">
        <f>+AG57+AW58</f>
        <v>0.44945790124895846</v>
      </c>
      <c r="AY58" s="1"/>
      <c r="BA58"/>
      <c r="BB58"/>
      <c r="BC58"/>
      <c r="BD58"/>
      <c r="BE58"/>
      <c r="BF58"/>
    </row>
    <row r="59" spans="1:58" s="68" customFormat="1" ht="12.75">
      <c r="A59" s="5" t="s">
        <v>11</v>
      </c>
      <c r="B59" s="195"/>
      <c r="C59" s="195"/>
      <c r="D59" s="195"/>
      <c r="E59" s="195"/>
      <c r="F59" s="195"/>
      <c r="G59" s="195"/>
      <c r="H59" s="190"/>
      <c r="I59" s="166"/>
      <c r="J59" s="166"/>
      <c r="K59" s="166"/>
      <c r="L59" s="166"/>
      <c r="M59" s="166"/>
      <c r="N59" s="166"/>
      <c r="O59" s="166"/>
      <c r="P59" s="75">
        <f>+'dal 1 gennaio 2016'!$P$18</f>
        <v>0.057077</v>
      </c>
      <c r="Q59" s="195"/>
      <c r="R59" s="219"/>
      <c r="S59" s="167">
        <f>+'dal 1 gennaio 2016'!$S$18</f>
        <v>0.0217</v>
      </c>
      <c r="T59" s="217"/>
      <c r="U59" s="217"/>
      <c r="V59" s="217"/>
      <c r="W59" s="217"/>
      <c r="X59" s="116">
        <f>+P59+Q57+R57+S59+T57+U57+V57+W57</f>
        <v>0.14044949399895848</v>
      </c>
      <c r="Y59" s="38">
        <f>+H57+X59</f>
        <v>0.4269389012489585</v>
      </c>
      <c r="Z59" s="32"/>
      <c r="AA59" s="215"/>
      <c r="AB59" s="215"/>
      <c r="AC59" s="215"/>
      <c r="AD59" s="215"/>
      <c r="AE59" s="215"/>
      <c r="AF59" s="215"/>
      <c r="AG59" s="190"/>
      <c r="AH59" s="166"/>
      <c r="AI59" s="166"/>
      <c r="AJ59" s="166"/>
      <c r="AK59" s="166"/>
      <c r="AL59" s="166"/>
      <c r="AM59" s="166"/>
      <c r="AN59" s="166"/>
      <c r="AO59" s="74">
        <f>+'dal 1 gennaio 2016'!$AO$18</f>
        <v>0.057077</v>
      </c>
      <c r="AP59" s="189"/>
      <c r="AQ59" s="189"/>
      <c r="AR59" s="56">
        <f>+'dal 1 gennaio 2016'!$AR$18</f>
        <v>0.0217</v>
      </c>
      <c r="AS59" s="189"/>
      <c r="AT59" s="189"/>
      <c r="AU59" s="189"/>
      <c r="AV59" s="189"/>
      <c r="AW59" s="116">
        <f>+AO59+AP57+AQ57+AR59+AS57+AT57+AU57+AV57</f>
        <v>0.14178549399895848</v>
      </c>
      <c r="AX59" s="53">
        <f>+AG57+AW59</f>
        <v>0.4282749012489585</v>
      </c>
      <c r="AY59" s="1"/>
      <c r="BA59"/>
      <c r="BB59"/>
      <c r="BC59"/>
      <c r="BD59"/>
      <c r="BE59"/>
      <c r="BF59"/>
    </row>
    <row r="60" spans="1:58" s="68" customFormat="1" ht="12.75">
      <c r="A60" s="5" t="s">
        <v>12</v>
      </c>
      <c r="B60" s="195"/>
      <c r="C60" s="195"/>
      <c r="D60" s="195"/>
      <c r="E60" s="195"/>
      <c r="F60" s="195"/>
      <c r="G60" s="195"/>
      <c r="H60" s="190"/>
      <c r="I60" s="166"/>
      <c r="J60" s="166"/>
      <c r="K60" s="166"/>
      <c r="L60" s="166"/>
      <c r="M60" s="166"/>
      <c r="N60" s="166"/>
      <c r="O60" s="166"/>
      <c r="P60" s="75">
        <f>+'dal 1 gennaio 2016'!$P$19</f>
        <v>0.057317</v>
      </c>
      <c r="Q60" s="195"/>
      <c r="R60" s="219"/>
      <c r="S60" s="167">
        <f>+'dal 1 gennaio 2016'!$S$19</f>
        <v>0.0173</v>
      </c>
      <c r="T60" s="217"/>
      <c r="U60" s="217"/>
      <c r="V60" s="217"/>
      <c r="W60" s="217"/>
      <c r="X60" s="116">
        <f>+P60+Q57+R57+S60+T57+U57+V57+W57</f>
        <v>0.13628949399895848</v>
      </c>
      <c r="Y60" s="38">
        <f>+H57+X60</f>
        <v>0.42277890124895845</v>
      </c>
      <c r="Z60" s="32"/>
      <c r="AA60" s="215"/>
      <c r="AB60" s="215"/>
      <c r="AC60" s="215"/>
      <c r="AD60" s="215"/>
      <c r="AE60" s="215"/>
      <c r="AF60" s="215"/>
      <c r="AG60" s="190"/>
      <c r="AH60" s="166"/>
      <c r="AI60" s="166"/>
      <c r="AJ60" s="166"/>
      <c r="AK60" s="166"/>
      <c r="AL60" s="166"/>
      <c r="AM60" s="166"/>
      <c r="AN60" s="166"/>
      <c r="AO60" s="74">
        <f>+'dal 1 gennaio 2016'!$AO$19</f>
        <v>0.057317</v>
      </c>
      <c r="AP60" s="189"/>
      <c r="AQ60" s="189"/>
      <c r="AR60" s="56">
        <f>+'dal 1 gennaio 2016'!$AR$19</f>
        <v>0.0173</v>
      </c>
      <c r="AS60" s="189"/>
      <c r="AT60" s="189"/>
      <c r="AU60" s="189"/>
      <c r="AV60" s="189"/>
      <c r="AW60" s="116">
        <f>+AO60+AP57+AQ57+AR60+AS57+AT57+AU57+AV57</f>
        <v>0.1376254939989585</v>
      </c>
      <c r="AX60" s="53">
        <f>+AG57+AW60</f>
        <v>0.42411490124895845</v>
      </c>
      <c r="AY60" s="1"/>
      <c r="BA60"/>
      <c r="BB60"/>
      <c r="BC60"/>
      <c r="BD60"/>
      <c r="BE60"/>
      <c r="BF60"/>
    </row>
    <row r="61" spans="1:58" s="68" customFormat="1" ht="12.75">
      <c r="A61" s="5" t="s">
        <v>13</v>
      </c>
      <c r="B61" s="195"/>
      <c r="C61" s="195"/>
      <c r="D61" s="195"/>
      <c r="E61" s="195"/>
      <c r="F61" s="195"/>
      <c r="G61" s="195"/>
      <c r="H61" s="190"/>
      <c r="I61" s="166"/>
      <c r="J61" s="166"/>
      <c r="K61" s="166"/>
      <c r="L61" s="166"/>
      <c r="M61" s="166"/>
      <c r="N61" s="166"/>
      <c r="O61" s="166"/>
      <c r="P61" s="75">
        <f>+'dal 1 gennaio 2016'!$P$20</f>
        <v>0.042828</v>
      </c>
      <c r="Q61" s="195"/>
      <c r="R61" s="219"/>
      <c r="S61" s="167">
        <f>+'dal 1 gennaio 2016'!$S$20</f>
        <v>0.012</v>
      </c>
      <c r="T61" s="217"/>
      <c r="U61" s="217"/>
      <c r="V61" s="217"/>
      <c r="W61" s="217"/>
      <c r="X61" s="116">
        <f>+P61+Q57+R57+S61+T57+U57+V57+W57</f>
        <v>0.11650049399895848</v>
      </c>
      <c r="Y61" s="38">
        <f>+H57+X61</f>
        <v>0.4029899012489585</v>
      </c>
      <c r="Z61" s="32"/>
      <c r="AA61" s="215"/>
      <c r="AB61" s="215"/>
      <c r="AC61" s="215"/>
      <c r="AD61" s="215"/>
      <c r="AE61" s="215"/>
      <c r="AF61" s="215"/>
      <c r="AG61" s="190"/>
      <c r="AH61" s="166"/>
      <c r="AI61" s="166"/>
      <c r="AJ61" s="166"/>
      <c r="AK61" s="166"/>
      <c r="AL61" s="166"/>
      <c r="AM61" s="166"/>
      <c r="AN61" s="166"/>
      <c r="AO61" s="74">
        <f>+'dal 1 gennaio 2016'!$AO$20</f>
        <v>0.042828</v>
      </c>
      <c r="AP61" s="189"/>
      <c r="AQ61" s="189"/>
      <c r="AR61" s="56">
        <f>+'dal 1 gennaio 2016'!$AR$20</f>
        <v>0.012</v>
      </c>
      <c r="AS61" s="189"/>
      <c r="AT61" s="189"/>
      <c r="AU61" s="189"/>
      <c r="AV61" s="189"/>
      <c r="AW61" s="116">
        <f>+AO61+AP57+AQ57+AR61+AS57+AT57+AU57+AV57</f>
        <v>0.11783649399895849</v>
      </c>
      <c r="AX61" s="53">
        <f>+AG57+AW61</f>
        <v>0.4043259012489585</v>
      </c>
      <c r="AY61" s="1"/>
      <c r="BA61"/>
      <c r="BB61"/>
      <c r="BC61"/>
      <c r="BD61"/>
      <c r="BE61"/>
      <c r="BF61"/>
    </row>
    <row r="62" spans="1:50" ht="12.75">
      <c r="A62" s="5" t="s">
        <v>20</v>
      </c>
      <c r="B62" s="195"/>
      <c r="C62" s="195"/>
      <c r="D62" s="195"/>
      <c r="E62" s="195"/>
      <c r="F62" s="195"/>
      <c r="G62" s="195"/>
      <c r="H62" s="190"/>
      <c r="I62" s="166"/>
      <c r="J62" s="166"/>
      <c r="K62" s="166"/>
      <c r="L62" s="166"/>
      <c r="M62" s="166"/>
      <c r="N62" s="166"/>
      <c r="O62" s="166"/>
      <c r="P62" s="75">
        <f>+'dal 1 gennaio 2016'!$P$21</f>
        <v>0.021694</v>
      </c>
      <c r="Q62" s="195"/>
      <c r="R62" s="220"/>
      <c r="S62" s="167">
        <f>+'dal 1 gennaio 2016'!$S$21</f>
        <v>0.0042</v>
      </c>
      <c r="T62" s="217"/>
      <c r="U62" s="218"/>
      <c r="V62" s="218"/>
      <c r="W62" s="218"/>
      <c r="X62" s="116">
        <f>+P62+Q57+R57+S62+T57+U57+V57+W57</f>
        <v>0.0875664939989585</v>
      </c>
      <c r="Y62" s="38">
        <f>+H57+X62</f>
        <v>0.3740559012489585</v>
      </c>
      <c r="Z62" s="32"/>
      <c r="AA62" s="215"/>
      <c r="AB62" s="215"/>
      <c r="AC62" s="215"/>
      <c r="AD62" s="215"/>
      <c r="AE62" s="215"/>
      <c r="AF62" s="215"/>
      <c r="AG62" s="190"/>
      <c r="AH62" s="166"/>
      <c r="AI62" s="166"/>
      <c r="AJ62" s="166"/>
      <c r="AK62" s="166"/>
      <c r="AL62" s="166"/>
      <c r="AM62" s="166"/>
      <c r="AN62" s="166"/>
      <c r="AO62" s="74">
        <f>+'dal 1 gennaio 2016'!$AO$21</f>
        <v>0.021694</v>
      </c>
      <c r="AP62" s="189"/>
      <c r="AQ62" s="189"/>
      <c r="AR62" s="56">
        <f>+'dal 1 gennaio 2016'!$AR$21</f>
        <v>0.0042</v>
      </c>
      <c r="AS62" s="189"/>
      <c r="AT62" s="189"/>
      <c r="AU62" s="189"/>
      <c r="AV62" s="189"/>
      <c r="AW62" s="116">
        <f>+AO62+AP57+AQ57+AR62+AS57+AT57+AU57+AV57</f>
        <v>0.0889024939989585</v>
      </c>
      <c r="AX62" s="53">
        <f>+AG57+AW62</f>
        <v>0.3753919012489585</v>
      </c>
    </row>
    <row r="63" spans="1:50" ht="12.75">
      <c r="A63" s="5" t="s">
        <v>19</v>
      </c>
      <c r="B63" s="195"/>
      <c r="C63" s="195"/>
      <c r="D63" s="195"/>
      <c r="E63" s="195"/>
      <c r="F63" s="195"/>
      <c r="G63" s="195"/>
      <c r="H63" s="190"/>
      <c r="I63" s="166"/>
      <c r="J63" s="166"/>
      <c r="K63" s="166"/>
      <c r="L63" s="166"/>
      <c r="M63" s="166"/>
      <c r="N63" s="166"/>
      <c r="O63" s="166"/>
      <c r="P63" s="75">
        <f>+'dal 1 gennaio 2016'!$P$22</f>
        <v>0.010647</v>
      </c>
      <c r="Q63" s="195"/>
      <c r="R63" s="219">
        <f>+'dal 1 gennaio 2016'!$R$22</f>
        <v>0.005465</v>
      </c>
      <c r="S63" s="167">
        <f>+'dal 1 gennaio 2016'!$S$22</f>
        <v>0</v>
      </c>
      <c r="T63" s="217"/>
      <c r="U63" s="219">
        <f>+'dal 1 gennaio 2016'!$U$22</f>
        <v>0</v>
      </c>
      <c r="V63" s="219">
        <f>+'dal 1 gennaio 2016'!$V$22</f>
        <v>0.005545</v>
      </c>
      <c r="W63" s="219">
        <f>+'dal 1 gennaio 2016'!$W$22</f>
        <v>0.000771</v>
      </c>
      <c r="X63" s="116">
        <f>+P63+Q57+R63+S63+T57+U63+V63+W63</f>
        <v>0.062057493998958504</v>
      </c>
      <c r="Y63" s="38">
        <f>+H57+X63</f>
        <v>0.3485469012489585</v>
      </c>
      <c r="Z63" s="32"/>
      <c r="AA63" s="65" t="s">
        <v>34</v>
      </c>
      <c r="AB63" s="65" t="s">
        <v>34</v>
      </c>
      <c r="AC63" s="65" t="s">
        <v>34</v>
      </c>
      <c r="AD63" s="65" t="s">
        <v>34</v>
      </c>
      <c r="AE63" s="65" t="s">
        <v>34</v>
      </c>
      <c r="AF63" s="65" t="s">
        <v>34</v>
      </c>
      <c r="AG63" s="64" t="s">
        <v>34</v>
      </c>
      <c r="AH63" s="166"/>
      <c r="AI63" s="166"/>
      <c r="AJ63" s="166"/>
      <c r="AK63" s="166"/>
      <c r="AL63" s="166"/>
      <c r="AM63" s="166"/>
      <c r="AN63" s="166"/>
      <c r="AO63" s="66" t="s">
        <v>34</v>
      </c>
      <c r="AP63" s="66" t="s">
        <v>34</v>
      </c>
      <c r="AQ63" s="66" t="s">
        <v>34</v>
      </c>
      <c r="AR63" s="66" t="s">
        <v>34</v>
      </c>
      <c r="AS63" s="66" t="s">
        <v>34</v>
      </c>
      <c r="AT63" s="66" t="s">
        <v>34</v>
      </c>
      <c r="AU63" s="66" t="s">
        <v>34</v>
      </c>
      <c r="AV63" s="66" t="s">
        <v>34</v>
      </c>
      <c r="AW63" s="66" t="s">
        <v>34</v>
      </c>
      <c r="AX63" s="67" t="s">
        <v>34</v>
      </c>
    </row>
    <row r="64" spans="1:50" ht="12.75">
      <c r="A64" s="7" t="s">
        <v>18</v>
      </c>
      <c r="B64" s="196"/>
      <c r="C64" s="196"/>
      <c r="D64" s="196"/>
      <c r="E64" s="196"/>
      <c r="F64" s="196"/>
      <c r="G64" s="196"/>
      <c r="H64" s="209"/>
      <c r="I64" s="168"/>
      <c r="J64" s="168"/>
      <c r="K64" s="168"/>
      <c r="L64" s="168"/>
      <c r="M64" s="168"/>
      <c r="N64" s="168"/>
      <c r="O64" s="168"/>
      <c r="P64" s="75">
        <f>+'dal 1 gennaio 2016'!$P$23</f>
        <v>0.002962</v>
      </c>
      <c r="Q64" s="196"/>
      <c r="R64" s="220"/>
      <c r="S64" s="167">
        <f>+'dal 1 gennaio 2016'!$S$23</f>
        <v>0</v>
      </c>
      <c r="T64" s="218"/>
      <c r="U64" s="220"/>
      <c r="V64" s="220"/>
      <c r="W64" s="220"/>
      <c r="X64" s="116">
        <f>+P64+Q57+R63+S64+T57+U63+V63+W63</f>
        <v>0.0543724939989585</v>
      </c>
      <c r="Y64" s="38">
        <f>+H57+X64</f>
        <v>0.3408619012489585</v>
      </c>
      <c r="Z64" s="32"/>
      <c r="AA64" s="65" t="s">
        <v>34</v>
      </c>
      <c r="AB64" s="65" t="s">
        <v>34</v>
      </c>
      <c r="AC64" s="65" t="s">
        <v>34</v>
      </c>
      <c r="AD64" s="65" t="s">
        <v>34</v>
      </c>
      <c r="AE64" s="65" t="s">
        <v>34</v>
      </c>
      <c r="AF64" s="65" t="s">
        <v>34</v>
      </c>
      <c r="AG64" s="64" t="s">
        <v>34</v>
      </c>
      <c r="AH64" s="168"/>
      <c r="AI64" s="168"/>
      <c r="AJ64" s="168"/>
      <c r="AK64" s="168"/>
      <c r="AL64" s="168"/>
      <c r="AM64" s="168"/>
      <c r="AN64" s="168"/>
      <c r="AO64" s="66" t="s">
        <v>34</v>
      </c>
      <c r="AP64" s="66" t="s">
        <v>34</v>
      </c>
      <c r="AQ64" s="66" t="s">
        <v>34</v>
      </c>
      <c r="AR64" s="66" t="s">
        <v>34</v>
      </c>
      <c r="AS64" s="66" t="s">
        <v>34</v>
      </c>
      <c r="AT64" s="66" t="s">
        <v>34</v>
      </c>
      <c r="AU64" s="66" t="s">
        <v>34</v>
      </c>
      <c r="AV64" s="66" t="s">
        <v>34</v>
      </c>
      <c r="AW64" s="66" t="s">
        <v>34</v>
      </c>
      <c r="AX64" s="67" t="s">
        <v>34</v>
      </c>
    </row>
    <row r="65" spans="1:50" ht="12.75">
      <c r="A65" s="19" t="s">
        <v>10</v>
      </c>
      <c r="B65" s="55"/>
      <c r="C65" s="55"/>
      <c r="D65" s="55">
        <f>+'dal 1 gennaio 2016'!$D$24</f>
        <v>58.83</v>
      </c>
      <c r="E65" s="55"/>
      <c r="F65" s="55"/>
      <c r="G65" s="55"/>
      <c r="H65" s="44">
        <f>+SUM(B65:G65)</f>
        <v>58.83</v>
      </c>
      <c r="I65" s="165">
        <f>+'dal 1 gennaio 2016'!$I$24</f>
        <v>31.619940620917365</v>
      </c>
      <c r="J65" s="165">
        <f>+'dal 1 gennaio 2016'!$J$24</f>
        <v>203.88148392766553</v>
      </c>
      <c r="K65" s="165">
        <f>+'dal 1 gennaio 2016'!$K$24</f>
        <v>695.9587440306058</v>
      </c>
      <c r="L65" s="165">
        <f>+'dal 1 gennaio 2016'!$L$24</f>
        <v>15.001773550270931</v>
      </c>
      <c r="M65" s="165">
        <f>+'dal 1 gennaio 2016'!$M$24</f>
        <v>96.72958876313359</v>
      </c>
      <c r="N65" s="165">
        <f>+'dal 1 gennaio 2016'!$N$24</f>
        <v>330.19086289401173</v>
      </c>
      <c r="O65" s="165">
        <f>+'dal 1 gennaio 2016'!$O$24</f>
        <v>1.2</v>
      </c>
      <c r="P65" s="57"/>
      <c r="Q65" s="57"/>
      <c r="R65" s="57"/>
      <c r="S65" s="57">
        <f>+'dal 1 gennaio 2016'!$S$24</f>
        <v>-27.01</v>
      </c>
      <c r="T65" s="57"/>
      <c r="U65" s="57"/>
      <c r="V65" s="57"/>
      <c r="W65" s="57"/>
      <c r="X65" s="44"/>
      <c r="Y65" s="45"/>
      <c r="Z65" s="33"/>
      <c r="AA65" s="58"/>
      <c r="AB65" s="59"/>
      <c r="AC65" s="60">
        <f>+'dal 1 gennaio 2016'!$AC$24</f>
        <v>77.26</v>
      </c>
      <c r="AD65" s="59"/>
      <c r="AE65" s="59"/>
      <c r="AF65" s="61"/>
      <c r="AG65" s="44">
        <f>+SUM(AA65:AF65)</f>
        <v>77.26</v>
      </c>
      <c r="AH65" s="165">
        <f>+I65</f>
        <v>31.619940620917365</v>
      </c>
      <c r="AI65" s="165">
        <f aca="true" t="shared" si="13" ref="AI65">+J65</f>
        <v>203.88148392766553</v>
      </c>
      <c r="AJ65" s="165">
        <f aca="true" t="shared" si="14" ref="AJ65">+K65</f>
        <v>695.9587440306058</v>
      </c>
      <c r="AK65" s="165">
        <f aca="true" t="shared" si="15" ref="AK65">+L65</f>
        <v>15.001773550270931</v>
      </c>
      <c r="AL65" s="165">
        <f aca="true" t="shared" si="16" ref="AL65">+M65</f>
        <v>96.72958876313359</v>
      </c>
      <c r="AM65" s="165">
        <f aca="true" t="shared" si="17" ref="AM65">+N65</f>
        <v>330.19086289401173</v>
      </c>
      <c r="AN65" s="165">
        <f aca="true" t="shared" si="18" ref="AN65">+O65</f>
        <v>1.2</v>
      </c>
      <c r="AO65" s="57"/>
      <c r="AP65" s="57"/>
      <c r="AQ65" s="57"/>
      <c r="AR65" s="57">
        <f>+'dal 1 gennaio 2016'!$AR$24</f>
        <v>-27.01</v>
      </c>
      <c r="AS65" s="57"/>
      <c r="AT65" s="57"/>
      <c r="AU65" s="57"/>
      <c r="AV65" s="57"/>
      <c r="AW65" s="54"/>
      <c r="AX65" s="45"/>
    </row>
    <row r="66" spans="1:50" ht="12.75">
      <c r="A66" s="8"/>
      <c r="B66" s="8"/>
      <c r="C66" s="8"/>
      <c r="D66" s="8"/>
      <c r="E66" s="8"/>
      <c r="F66" s="8"/>
      <c r="G66" s="8"/>
      <c r="H66" s="9"/>
      <c r="I66" s="9"/>
      <c r="J66" s="150"/>
      <c r="K66" s="150"/>
      <c r="L66" s="9"/>
      <c r="M66" s="150"/>
      <c r="N66" s="150"/>
      <c r="O66" s="9"/>
      <c r="P66" s="9"/>
      <c r="Q66" s="9"/>
      <c r="R66" s="9"/>
      <c r="S66" s="9"/>
      <c r="T66" s="9"/>
      <c r="U66" s="9"/>
      <c r="V66" s="9"/>
      <c r="W66" s="9"/>
      <c r="X66" s="9"/>
      <c r="Y66" s="9"/>
      <c r="Z66" s="27"/>
      <c r="AA66" s="27"/>
      <c r="AB66" s="27"/>
      <c r="AC66" s="27"/>
      <c r="AD66" s="27"/>
      <c r="AE66" s="27"/>
      <c r="AF66" s="27"/>
      <c r="AG66" s="9"/>
      <c r="AH66" s="9"/>
      <c r="AI66" s="161"/>
      <c r="AJ66" s="161"/>
      <c r="AK66" s="9"/>
      <c r="AL66" s="161"/>
      <c r="AM66" s="161"/>
      <c r="AN66" s="9"/>
      <c r="AO66" s="9"/>
      <c r="AP66" s="9"/>
      <c r="AQ66" s="9"/>
      <c r="AR66" s="9"/>
      <c r="AS66" s="9"/>
      <c r="AT66" s="9"/>
      <c r="AU66" s="9"/>
      <c r="AV66" s="9"/>
      <c r="AW66" s="9"/>
      <c r="AX66" s="9"/>
    </row>
    <row r="67" ht="13.5" thickBot="1"/>
    <row r="68" spans="1:52" s="16" customFormat="1" ht="15" customHeight="1" thickBot="1">
      <c r="A68" s="76">
        <v>34624101</v>
      </c>
      <c r="C68" s="14" t="s">
        <v>24</v>
      </c>
      <c r="D68" s="142">
        <v>0.03967</v>
      </c>
      <c r="E68" s="29" t="s">
        <v>40</v>
      </c>
      <c r="F68" s="23"/>
      <c r="G68" s="14" t="s">
        <v>41</v>
      </c>
      <c r="H68" s="221" t="s">
        <v>65</v>
      </c>
      <c r="I68" s="222"/>
      <c r="J68" s="152"/>
      <c r="K68" s="152"/>
      <c r="M68" s="152"/>
      <c r="N68" s="152"/>
      <c r="X68" s="17"/>
      <c r="AB68" s="29"/>
      <c r="AC68" s="29"/>
      <c r="AD68" s="29"/>
      <c r="AE68" s="29"/>
      <c r="AF68" s="29"/>
      <c r="AH68" s="14"/>
      <c r="AI68" s="162"/>
      <c r="AJ68" s="162"/>
      <c r="AK68" s="14"/>
      <c r="AL68" s="162"/>
      <c r="AM68" s="162"/>
      <c r="AN68" s="14"/>
      <c r="AO68" s="14"/>
      <c r="AP68" s="14"/>
      <c r="AQ68" s="14"/>
      <c r="AR68" s="14"/>
      <c r="AS68" s="14"/>
      <c r="AT68" s="14"/>
      <c r="AU68" s="14"/>
      <c r="AV68" s="14"/>
      <c r="AZ68" s="69"/>
    </row>
    <row r="69" spans="1:58" s="68" customFormat="1" ht="12.75" customHeight="1">
      <c r="A69" s="204" t="s">
        <v>21</v>
      </c>
      <c r="B69" s="206" t="s">
        <v>14</v>
      </c>
      <c r="C69" s="207"/>
      <c r="D69" s="207"/>
      <c r="E69" s="207"/>
      <c r="F69" s="207"/>
      <c r="G69" s="207"/>
      <c r="H69" s="207"/>
      <c r="I69" s="207"/>
      <c r="J69" s="207"/>
      <c r="K69" s="207"/>
      <c r="L69" s="207"/>
      <c r="M69" s="207"/>
      <c r="N69" s="207"/>
      <c r="O69" s="207"/>
      <c r="P69" s="207"/>
      <c r="Q69" s="207"/>
      <c r="R69" s="207"/>
      <c r="S69" s="207"/>
      <c r="T69" s="207"/>
      <c r="U69" s="207"/>
      <c r="V69" s="207"/>
      <c r="W69" s="207"/>
      <c r="X69" s="207"/>
      <c r="Y69" s="208"/>
      <c r="Z69" s="26"/>
      <c r="AA69" s="206" t="s">
        <v>38</v>
      </c>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8"/>
      <c r="AY69" s="1"/>
      <c r="BA69"/>
      <c r="BB69"/>
      <c r="BC69"/>
      <c r="BD69"/>
      <c r="BE69"/>
      <c r="BF69"/>
    </row>
    <row r="70" spans="1:58" s="68" customFormat="1" ht="25.5">
      <c r="A70" s="205"/>
      <c r="B70" s="62" t="s">
        <v>26</v>
      </c>
      <c r="C70" s="62" t="s">
        <v>27</v>
      </c>
      <c r="D70" s="62" t="s">
        <v>0</v>
      </c>
      <c r="E70" s="62" t="s">
        <v>1</v>
      </c>
      <c r="F70" s="62" t="s">
        <v>28</v>
      </c>
      <c r="G70" s="62" t="s">
        <v>29</v>
      </c>
      <c r="H70" s="24" t="s">
        <v>15</v>
      </c>
      <c r="I70" s="169" t="s">
        <v>113</v>
      </c>
      <c r="J70" s="169" t="s">
        <v>114</v>
      </c>
      <c r="K70" s="169" t="s">
        <v>115</v>
      </c>
      <c r="L70" s="169" t="s">
        <v>116</v>
      </c>
      <c r="M70" s="169" t="s">
        <v>117</v>
      </c>
      <c r="N70" s="169" t="s">
        <v>118</v>
      </c>
      <c r="O70" s="169" t="s">
        <v>39</v>
      </c>
      <c r="P70" s="63" t="s">
        <v>31</v>
      </c>
      <c r="Q70" s="63" t="s">
        <v>7</v>
      </c>
      <c r="R70" s="63" t="s">
        <v>2</v>
      </c>
      <c r="S70" s="63" t="s">
        <v>3</v>
      </c>
      <c r="T70" s="63" t="s">
        <v>97</v>
      </c>
      <c r="U70" s="63" t="s">
        <v>4</v>
      </c>
      <c r="V70" s="63" t="s">
        <v>5</v>
      </c>
      <c r="W70" s="63" t="s">
        <v>6</v>
      </c>
      <c r="X70" s="24" t="s">
        <v>30</v>
      </c>
      <c r="Y70" s="35" t="s">
        <v>8</v>
      </c>
      <c r="Z70" s="31"/>
      <c r="AA70" s="62" t="s">
        <v>26</v>
      </c>
      <c r="AB70" s="62" t="s">
        <v>27</v>
      </c>
      <c r="AC70" s="62" t="s">
        <v>0</v>
      </c>
      <c r="AD70" s="62" t="s">
        <v>1</v>
      </c>
      <c r="AE70" s="62" t="s">
        <v>28</v>
      </c>
      <c r="AF70" s="62" t="s">
        <v>29</v>
      </c>
      <c r="AG70" s="24" t="s">
        <v>15</v>
      </c>
      <c r="AH70" s="169" t="s">
        <v>113</v>
      </c>
      <c r="AI70" s="169" t="s">
        <v>114</v>
      </c>
      <c r="AJ70" s="169" t="s">
        <v>115</v>
      </c>
      <c r="AK70" s="169" t="s">
        <v>116</v>
      </c>
      <c r="AL70" s="169" t="s">
        <v>117</v>
      </c>
      <c r="AM70" s="169" t="s">
        <v>118</v>
      </c>
      <c r="AN70" s="169" t="s">
        <v>39</v>
      </c>
      <c r="AO70" s="63" t="s">
        <v>31</v>
      </c>
      <c r="AP70" s="63" t="s">
        <v>7</v>
      </c>
      <c r="AQ70" s="63" t="s">
        <v>2</v>
      </c>
      <c r="AR70" s="63" t="s">
        <v>3</v>
      </c>
      <c r="AS70" s="63" t="s">
        <v>97</v>
      </c>
      <c r="AT70" s="63" t="s">
        <v>4</v>
      </c>
      <c r="AU70" s="63" t="s">
        <v>5</v>
      </c>
      <c r="AV70" s="63" t="s">
        <v>6</v>
      </c>
      <c r="AW70" s="24" t="s">
        <v>30</v>
      </c>
      <c r="AX70" s="25" t="s">
        <v>8</v>
      </c>
      <c r="AY70" s="1"/>
      <c r="BA70"/>
      <c r="BB70"/>
      <c r="BC70"/>
      <c r="BD70"/>
      <c r="BE70"/>
      <c r="BF70"/>
    </row>
    <row r="71" spans="1:58" s="68" customFormat="1" ht="12.75">
      <c r="A71" s="18" t="s">
        <v>23</v>
      </c>
      <c r="B71" s="39"/>
      <c r="C71" s="40"/>
      <c r="D71" s="39"/>
      <c r="E71" s="40"/>
      <c r="F71" s="40"/>
      <c r="G71" s="40"/>
      <c r="H71" s="41"/>
      <c r="I71" s="164"/>
      <c r="J71" s="164"/>
      <c r="K71" s="164"/>
      <c r="L71" s="164"/>
      <c r="M71" s="164"/>
      <c r="N71" s="164"/>
      <c r="O71" s="164"/>
      <c r="P71" s="39"/>
      <c r="Q71" s="40"/>
      <c r="R71" s="164"/>
      <c r="S71" s="163"/>
      <c r="T71" s="216">
        <f>+'dal 1 gennaio 2016'!$T$15</f>
        <v>0</v>
      </c>
      <c r="U71" s="164"/>
      <c r="V71" s="163"/>
      <c r="W71" s="164"/>
      <c r="X71" s="42"/>
      <c r="Y71" s="43"/>
      <c r="Z71" s="28"/>
      <c r="AA71" s="47"/>
      <c r="AB71" s="48"/>
      <c r="AC71" s="49"/>
      <c r="AD71" s="48"/>
      <c r="AE71" s="48"/>
      <c r="AF71" s="50"/>
      <c r="AG71" s="51"/>
      <c r="AH71" s="164"/>
      <c r="AI71" s="164"/>
      <c r="AJ71" s="164"/>
      <c r="AK71" s="164"/>
      <c r="AL71" s="164"/>
      <c r="AM71" s="164"/>
      <c r="AN71" s="164"/>
      <c r="AO71" s="46"/>
      <c r="AP71" s="36"/>
      <c r="AQ71" s="36"/>
      <c r="AR71" s="36"/>
      <c r="AS71" s="36"/>
      <c r="AT71" s="36"/>
      <c r="AU71" s="36"/>
      <c r="AV71" s="36"/>
      <c r="AW71" s="51"/>
      <c r="AX71" s="52"/>
      <c r="AY71" s="1"/>
      <c r="BA71"/>
      <c r="BB71"/>
      <c r="BC71"/>
      <c r="BD71"/>
      <c r="BE71"/>
      <c r="BF71"/>
    </row>
    <row r="72" spans="1:58" s="68" customFormat="1" ht="12.75">
      <c r="A72" s="5" t="s">
        <v>25</v>
      </c>
      <c r="B72" s="195">
        <f>+'dal 1 gennaio 2016'!$B$16*$D68</f>
        <v>0.22144924594999998</v>
      </c>
      <c r="C72" s="195">
        <f>+'dal 1 gennaio 2016'!$C$16*$D68</f>
        <v>0.028720286599999995</v>
      </c>
      <c r="D72" s="195">
        <f>+'dal 1 gennaio 2016'!$D$16</f>
        <v>0.007946</v>
      </c>
      <c r="E72" s="195">
        <f>+'dal 1 gennaio 2016'!$E$16</f>
        <v>0</v>
      </c>
      <c r="F72" s="195">
        <f>+'dal 1 gennaio 2016'!$F$16</f>
        <v>0.0125</v>
      </c>
      <c r="G72" s="195">
        <f>+'dal 1 gennaio 2016'!$G$16</f>
        <v>0.016</v>
      </c>
      <c r="H72" s="190">
        <f>+SUM(B72:G79)</f>
        <v>0.28661553255</v>
      </c>
      <c r="I72" s="166"/>
      <c r="J72" s="166"/>
      <c r="K72" s="166"/>
      <c r="L72" s="166"/>
      <c r="M72" s="166"/>
      <c r="N72" s="166"/>
      <c r="O72" s="166"/>
      <c r="P72" s="75">
        <f>+'dal 1 gennaio 2016'!$P$16</f>
        <v>0</v>
      </c>
      <c r="Q72" s="195">
        <f>+'dal 1 gennaio 2016'!$Q$16*$D68</f>
        <v>0.039649483655452296</v>
      </c>
      <c r="R72" s="219">
        <f>+'dal 1 gennaio 2016'!$R$16</f>
        <v>0.010816</v>
      </c>
      <c r="S72" s="167">
        <f>+'dal 1 gennaio 2016'!$S$16</f>
        <v>0</v>
      </c>
      <c r="T72" s="217"/>
      <c r="U72" s="217">
        <f>+'dal 1 gennaio 2016'!$U$16</f>
        <v>0</v>
      </c>
      <c r="V72" s="217">
        <f>+'dal 1 gennaio 2016'!$V$16</f>
        <v>0.009701</v>
      </c>
      <c r="W72" s="217">
        <f>+'dal 1 gennaio 2016'!$W$16</f>
        <v>0.001526</v>
      </c>
      <c r="X72" s="116">
        <f>+P72+Q72+R72+S72+T72+U72+V72+W72</f>
        <v>0.061692483655452296</v>
      </c>
      <c r="Y72" s="38">
        <f>+H72+X72</f>
        <v>0.34830801620545226</v>
      </c>
      <c r="Z72" s="32"/>
      <c r="AA72" s="215">
        <f>+B72</f>
        <v>0.22144924594999998</v>
      </c>
      <c r="AB72" s="215">
        <f>+C72</f>
        <v>0.028720286599999995</v>
      </c>
      <c r="AC72" s="215">
        <f>+'dal 1 gennaio 2016'!$AC$16</f>
        <v>0.007946</v>
      </c>
      <c r="AD72" s="215">
        <f>+'dal 1 gennaio 2016'!$AD$16</f>
        <v>0</v>
      </c>
      <c r="AE72" s="215">
        <f>+'dal 1 gennaio 2016'!$AE$16</f>
        <v>0.0125</v>
      </c>
      <c r="AF72" s="215">
        <f>+'dal 1 gennaio 2016'!$AF$16</f>
        <v>0.016</v>
      </c>
      <c r="AG72" s="190">
        <f>+SUM(AA72:AF77)</f>
        <v>0.28661553255</v>
      </c>
      <c r="AH72" s="166"/>
      <c r="AI72" s="166"/>
      <c r="AJ72" s="166"/>
      <c r="AK72" s="166"/>
      <c r="AL72" s="166"/>
      <c r="AM72" s="166"/>
      <c r="AN72" s="166"/>
      <c r="AO72" s="74">
        <f>+'dal 1 gennaio 2016'!$AO$16</f>
        <v>0</v>
      </c>
      <c r="AP72" s="189">
        <f>+Q72</f>
        <v>0.039649483655452296</v>
      </c>
      <c r="AQ72" s="189">
        <f>+'dal 1 gennaio 2016'!$AQ$16</f>
        <v>0.010816</v>
      </c>
      <c r="AR72" s="56">
        <f>+'dal 1 gennaio 2016'!$AR$16</f>
        <v>0</v>
      </c>
      <c r="AS72" s="189">
        <f>+AS57</f>
        <v>0</v>
      </c>
      <c r="AT72" s="189">
        <f>+'dal 1 gennaio 2016'!$AT$16</f>
        <v>0.001336</v>
      </c>
      <c r="AU72" s="189">
        <f>+'dal 1 gennaio 2016'!$AU$16</f>
        <v>0.009701</v>
      </c>
      <c r="AV72" s="189">
        <f>+'dal 1 gennaio 2016'!$AV$16</f>
        <v>0.001526</v>
      </c>
      <c r="AW72" s="116">
        <f>+AO72+AP72+AQ72+AR72+AS72+AT72+AU72+AV72</f>
        <v>0.0630284836554523</v>
      </c>
      <c r="AX72" s="53">
        <f>+AG72+AW72</f>
        <v>0.34964401620545227</v>
      </c>
      <c r="AY72" s="1"/>
      <c r="BA72"/>
      <c r="BB72"/>
      <c r="BC72"/>
      <c r="BD72"/>
      <c r="BE72"/>
      <c r="BF72"/>
    </row>
    <row r="73" spans="1:58" s="68" customFormat="1" ht="12.75">
      <c r="A73" s="5" t="s">
        <v>9</v>
      </c>
      <c r="B73" s="195"/>
      <c r="C73" s="195"/>
      <c r="D73" s="195"/>
      <c r="E73" s="195"/>
      <c r="F73" s="195"/>
      <c r="G73" s="195"/>
      <c r="H73" s="190"/>
      <c r="I73" s="166"/>
      <c r="J73" s="166"/>
      <c r="K73" s="166"/>
      <c r="L73" s="166"/>
      <c r="M73" s="166"/>
      <c r="N73" s="166"/>
      <c r="O73" s="166"/>
      <c r="P73" s="75">
        <f>+'dal 1 gennaio 2016'!$P$17</f>
        <v>0.06236</v>
      </c>
      <c r="Q73" s="195"/>
      <c r="R73" s="219"/>
      <c r="S73" s="167">
        <f>+'dal 1 gennaio 2016'!$S$17</f>
        <v>0.0376</v>
      </c>
      <c r="T73" s="217"/>
      <c r="U73" s="217"/>
      <c r="V73" s="217"/>
      <c r="W73" s="217"/>
      <c r="X73" s="116">
        <f>+P73+Q72+R72+S73+T72+U72+V72+W72</f>
        <v>0.16165248365545226</v>
      </c>
      <c r="Y73" s="38">
        <f>+H72+X73</f>
        <v>0.44826801620545226</v>
      </c>
      <c r="Z73" s="32"/>
      <c r="AA73" s="215"/>
      <c r="AB73" s="215"/>
      <c r="AC73" s="215"/>
      <c r="AD73" s="215"/>
      <c r="AE73" s="215"/>
      <c r="AF73" s="215"/>
      <c r="AG73" s="190"/>
      <c r="AH73" s="166"/>
      <c r="AI73" s="166"/>
      <c r="AJ73" s="166"/>
      <c r="AK73" s="166"/>
      <c r="AL73" s="166"/>
      <c r="AM73" s="166"/>
      <c r="AN73" s="166"/>
      <c r="AO73" s="74">
        <f>+'dal 1 gennaio 2016'!$AO$17</f>
        <v>0.06236</v>
      </c>
      <c r="AP73" s="189"/>
      <c r="AQ73" s="189"/>
      <c r="AR73" s="56">
        <f>+'dal 1 gennaio 2016'!$AR$17</f>
        <v>0.0376</v>
      </c>
      <c r="AS73" s="189"/>
      <c r="AT73" s="189"/>
      <c r="AU73" s="189"/>
      <c r="AV73" s="189"/>
      <c r="AW73" s="116">
        <f>+AO73+AP72+AQ72+AR73+AS72+AT72+AU72+AV72</f>
        <v>0.16298848365545227</v>
      </c>
      <c r="AX73" s="53">
        <f>+AG72+AW73</f>
        <v>0.44960401620545226</v>
      </c>
      <c r="AY73" s="1"/>
      <c r="BA73"/>
      <c r="BB73"/>
      <c r="BC73"/>
      <c r="BD73"/>
      <c r="BE73"/>
      <c r="BF73"/>
    </row>
    <row r="74" spans="1:58" s="68" customFormat="1" ht="12.75">
      <c r="A74" s="5" t="s">
        <v>11</v>
      </c>
      <c r="B74" s="195"/>
      <c r="C74" s="195"/>
      <c r="D74" s="195"/>
      <c r="E74" s="195"/>
      <c r="F74" s="195"/>
      <c r="G74" s="195"/>
      <c r="H74" s="190"/>
      <c r="I74" s="166"/>
      <c r="J74" s="166"/>
      <c r="K74" s="166"/>
      <c r="L74" s="166"/>
      <c r="M74" s="166"/>
      <c r="N74" s="166"/>
      <c r="O74" s="166"/>
      <c r="P74" s="75">
        <f>+'dal 1 gennaio 2016'!$P$18</f>
        <v>0.057077</v>
      </c>
      <c r="Q74" s="195"/>
      <c r="R74" s="219"/>
      <c r="S74" s="167">
        <f>+'dal 1 gennaio 2016'!$S$18</f>
        <v>0.0217</v>
      </c>
      <c r="T74" s="217"/>
      <c r="U74" s="217"/>
      <c r="V74" s="217"/>
      <c r="W74" s="217"/>
      <c r="X74" s="116">
        <f>+P74+Q72+R72+S74+T72+U72+V72+W72</f>
        <v>0.14046948365545228</v>
      </c>
      <c r="Y74" s="38">
        <f>+H72+X74</f>
        <v>0.42708501620545225</v>
      </c>
      <c r="Z74" s="32"/>
      <c r="AA74" s="215"/>
      <c r="AB74" s="215"/>
      <c r="AC74" s="215"/>
      <c r="AD74" s="215"/>
      <c r="AE74" s="215"/>
      <c r="AF74" s="215"/>
      <c r="AG74" s="190"/>
      <c r="AH74" s="166"/>
      <c r="AI74" s="166"/>
      <c r="AJ74" s="166"/>
      <c r="AK74" s="166"/>
      <c r="AL74" s="166"/>
      <c r="AM74" s="166"/>
      <c r="AN74" s="166"/>
      <c r="AO74" s="74">
        <f>+'dal 1 gennaio 2016'!$AO$18</f>
        <v>0.057077</v>
      </c>
      <c r="AP74" s="189"/>
      <c r="AQ74" s="189"/>
      <c r="AR74" s="56">
        <f>+'dal 1 gennaio 2016'!$AR$18</f>
        <v>0.0217</v>
      </c>
      <c r="AS74" s="189"/>
      <c r="AT74" s="189"/>
      <c r="AU74" s="189"/>
      <c r="AV74" s="189"/>
      <c r="AW74" s="116">
        <f>+AO74+AP72+AQ72+AR74+AS72+AT72+AU72+AV72</f>
        <v>0.14180548365545229</v>
      </c>
      <c r="AX74" s="53">
        <f>+AG72+AW74</f>
        <v>0.42842101620545225</v>
      </c>
      <c r="AY74" s="1"/>
      <c r="BA74"/>
      <c r="BB74"/>
      <c r="BC74"/>
      <c r="BD74"/>
      <c r="BE74"/>
      <c r="BF74"/>
    </row>
    <row r="75" spans="1:58" s="68" customFormat="1" ht="12.75">
      <c r="A75" s="5" t="s">
        <v>12</v>
      </c>
      <c r="B75" s="195"/>
      <c r="C75" s="195"/>
      <c r="D75" s="195"/>
      <c r="E75" s="195"/>
      <c r="F75" s="195"/>
      <c r="G75" s="195"/>
      <c r="H75" s="190"/>
      <c r="I75" s="166"/>
      <c r="J75" s="166"/>
      <c r="K75" s="166"/>
      <c r="L75" s="166"/>
      <c r="M75" s="166"/>
      <c r="N75" s="166"/>
      <c r="O75" s="166"/>
      <c r="P75" s="75">
        <f>+'dal 1 gennaio 2016'!$P$19</f>
        <v>0.057317</v>
      </c>
      <c r="Q75" s="195"/>
      <c r="R75" s="219"/>
      <c r="S75" s="167">
        <f>+'dal 1 gennaio 2016'!$S$19</f>
        <v>0.0173</v>
      </c>
      <c r="T75" s="217"/>
      <c r="U75" s="217"/>
      <c r="V75" s="217"/>
      <c r="W75" s="217"/>
      <c r="X75" s="116">
        <f>+P75+Q72+R72+S75+T72+U72+V72+W72</f>
        <v>0.13630948365545228</v>
      </c>
      <c r="Y75" s="38">
        <f>+H72+X75</f>
        <v>0.4229250162054523</v>
      </c>
      <c r="Z75" s="32"/>
      <c r="AA75" s="215"/>
      <c r="AB75" s="215"/>
      <c r="AC75" s="215"/>
      <c r="AD75" s="215"/>
      <c r="AE75" s="215"/>
      <c r="AF75" s="215"/>
      <c r="AG75" s="190"/>
      <c r="AH75" s="166"/>
      <c r="AI75" s="166"/>
      <c r="AJ75" s="166"/>
      <c r="AK75" s="166"/>
      <c r="AL75" s="166"/>
      <c r="AM75" s="166"/>
      <c r="AN75" s="166"/>
      <c r="AO75" s="74">
        <f>+'dal 1 gennaio 2016'!$AO$19</f>
        <v>0.057317</v>
      </c>
      <c r="AP75" s="189"/>
      <c r="AQ75" s="189"/>
      <c r="AR75" s="56">
        <f>+'dal 1 gennaio 2016'!$AR$19</f>
        <v>0.0173</v>
      </c>
      <c r="AS75" s="189"/>
      <c r="AT75" s="189"/>
      <c r="AU75" s="189"/>
      <c r="AV75" s="189"/>
      <c r="AW75" s="116">
        <f>+AO75+AP72+AQ72+AR75+AS72+AT72+AU72+AV72</f>
        <v>0.1376454836554523</v>
      </c>
      <c r="AX75" s="53">
        <f>+AG72+AW75</f>
        <v>0.4242610162054523</v>
      </c>
      <c r="AY75" s="1"/>
      <c r="BA75"/>
      <c r="BB75"/>
      <c r="BC75"/>
      <c r="BD75"/>
      <c r="BE75"/>
      <c r="BF75"/>
    </row>
    <row r="76" spans="1:58" s="68" customFormat="1" ht="12.75">
      <c r="A76" s="5" t="s">
        <v>13</v>
      </c>
      <c r="B76" s="195"/>
      <c r="C76" s="195"/>
      <c r="D76" s="195"/>
      <c r="E76" s="195"/>
      <c r="F76" s="195"/>
      <c r="G76" s="195"/>
      <c r="H76" s="190"/>
      <c r="I76" s="166"/>
      <c r="J76" s="166"/>
      <c r="K76" s="166"/>
      <c r="L76" s="166"/>
      <c r="M76" s="166"/>
      <c r="N76" s="166"/>
      <c r="O76" s="166"/>
      <c r="P76" s="75">
        <f>+'dal 1 gennaio 2016'!$P$20</f>
        <v>0.042828</v>
      </c>
      <c r="Q76" s="195"/>
      <c r="R76" s="219"/>
      <c r="S76" s="167">
        <f>+'dal 1 gennaio 2016'!$S$20</f>
        <v>0.012</v>
      </c>
      <c r="T76" s="217"/>
      <c r="U76" s="217"/>
      <c r="V76" s="217"/>
      <c r="W76" s="217"/>
      <c r="X76" s="116">
        <f>+P76+Q72+R72+S76+T72+U72+V72+W72</f>
        <v>0.11652048365545228</v>
      </c>
      <c r="Y76" s="38">
        <f>+H72+X76</f>
        <v>0.40313601620545225</v>
      </c>
      <c r="Z76" s="32"/>
      <c r="AA76" s="215"/>
      <c r="AB76" s="215"/>
      <c r="AC76" s="215"/>
      <c r="AD76" s="215"/>
      <c r="AE76" s="215"/>
      <c r="AF76" s="215"/>
      <c r="AG76" s="190"/>
      <c r="AH76" s="166"/>
      <c r="AI76" s="166"/>
      <c r="AJ76" s="166"/>
      <c r="AK76" s="166"/>
      <c r="AL76" s="166"/>
      <c r="AM76" s="166"/>
      <c r="AN76" s="166"/>
      <c r="AO76" s="74">
        <f>+'dal 1 gennaio 2016'!$AO$20</f>
        <v>0.042828</v>
      </c>
      <c r="AP76" s="189"/>
      <c r="AQ76" s="189"/>
      <c r="AR76" s="56">
        <f>+'dal 1 gennaio 2016'!$AR$20</f>
        <v>0.012</v>
      </c>
      <c r="AS76" s="189"/>
      <c r="AT76" s="189"/>
      <c r="AU76" s="189"/>
      <c r="AV76" s="189"/>
      <c r="AW76" s="116">
        <f>+AO76+AP72+AQ72+AR76+AS72+AT72+AU72+AV72</f>
        <v>0.11785648365545229</v>
      </c>
      <c r="AX76" s="53">
        <f>+AG72+AW76</f>
        <v>0.40447201620545226</v>
      </c>
      <c r="AY76" s="1"/>
      <c r="BA76"/>
      <c r="BB76"/>
      <c r="BC76"/>
      <c r="BD76"/>
      <c r="BE76"/>
      <c r="BF76"/>
    </row>
    <row r="77" spans="1:50" ht="12.75">
      <c r="A77" s="5" t="s">
        <v>20</v>
      </c>
      <c r="B77" s="195"/>
      <c r="C77" s="195"/>
      <c r="D77" s="195"/>
      <c r="E77" s="195"/>
      <c r="F77" s="195"/>
      <c r="G77" s="195"/>
      <c r="H77" s="190"/>
      <c r="I77" s="166"/>
      <c r="J77" s="166"/>
      <c r="K77" s="166"/>
      <c r="L77" s="166"/>
      <c r="M77" s="166"/>
      <c r="N77" s="166"/>
      <c r="O77" s="166"/>
      <c r="P77" s="75">
        <f>+'dal 1 gennaio 2016'!$P$21</f>
        <v>0.021694</v>
      </c>
      <c r="Q77" s="195"/>
      <c r="R77" s="220"/>
      <c r="S77" s="167">
        <f>+'dal 1 gennaio 2016'!$S$21</f>
        <v>0.0042</v>
      </c>
      <c r="T77" s="217"/>
      <c r="U77" s="218"/>
      <c r="V77" s="218"/>
      <c r="W77" s="218"/>
      <c r="X77" s="116">
        <f>+P77+Q72+R72+S77+T72+U72+V72+W72</f>
        <v>0.0875864836554523</v>
      </c>
      <c r="Y77" s="38">
        <f>+H72+X77</f>
        <v>0.3742020162054523</v>
      </c>
      <c r="Z77" s="32"/>
      <c r="AA77" s="215"/>
      <c r="AB77" s="215"/>
      <c r="AC77" s="215"/>
      <c r="AD77" s="215"/>
      <c r="AE77" s="215"/>
      <c r="AF77" s="215"/>
      <c r="AG77" s="190"/>
      <c r="AH77" s="166"/>
      <c r="AI77" s="166"/>
      <c r="AJ77" s="166"/>
      <c r="AK77" s="166"/>
      <c r="AL77" s="166"/>
      <c r="AM77" s="166"/>
      <c r="AN77" s="166"/>
      <c r="AO77" s="74">
        <f>+'dal 1 gennaio 2016'!$AO$21</f>
        <v>0.021694</v>
      </c>
      <c r="AP77" s="189"/>
      <c r="AQ77" s="189"/>
      <c r="AR77" s="56">
        <f>+'dal 1 gennaio 2016'!$AR$21</f>
        <v>0.0042</v>
      </c>
      <c r="AS77" s="189"/>
      <c r="AT77" s="189"/>
      <c r="AU77" s="189"/>
      <c r="AV77" s="189"/>
      <c r="AW77" s="116">
        <f>+AO77+AP72+AQ72+AR77+AS72+AT72+AU72+AV72</f>
        <v>0.0889224836554523</v>
      </c>
      <c r="AX77" s="53">
        <f>+AG72+AW77</f>
        <v>0.3755380162054523</v>
      </c>
    </row>
    <row r="78" spans="1:50" ht="12.75">
      <c r="A78" s="5" t="s">
        <v>19</v>
      </c>
      <c r="B78" s="195"/>
      <c r="C78" s="195"/>
      <c r="D78" s="195"/>
      <c r="E78" s="195"/>
      <c r="F78" s="195"/>
      <c r="G78" s="195"/>
      <c r="H78" s="190"/>
      <c r="I78" s="166"/>
      <c r="J78" s="166"/>
      <c r="K78" s="166"/>
      <c r="L78" s="166"/>
      <c r="M78" s="166"/>
      <c r="N78" s="166"/>
      <c r="O78" s="166"/>
      <c r="P78" s="75">
        <f>+'dal 1 gennaio 2016'!$P$22</f>
        <v>0.010647</v>
      </c>
      <c r="Q78" s="195"/>
      <c r="R78" s="219">
        <f>+'dal 1 gennaio 2016'!$R$22</f>
        <v>0.005465</v>
      </c>
      <c r="S78" s="167">
        <f>+'dal 1 gennaio 2016'!$S$22</f>
        <v>0</v>
      </c>
      <c r="T78" s="217"/>
      <c r="U78" s="219">
        <f>+'dal 1 gennaio 2016'!$U$22</f>
        <v>0</v>
      </c>
      <c r="V78" s="219">
        <f>+'dal 1 gennaio 2016'!$V$22</f>
        <v>0.005545</v>
      </c>
      <c r="W78" s="219">
        <f>+'dal 1 gennaio 2016'!$W$22</f>
        <v>0.000771</v>
      </c>
      <c r="X78" s="116">
        <f>+P78+Q72+R78+S78+T72+U78+V78+W78</f>
        <v>0.06207748365545229</v>
      </c>
      <c r="Y78" s="38">
        <f>+H72+X78</f>
        <v>0.3486930162054523</v>
      </c>
      <c r="Z78" s="32"/>
      <c r="AA78" s="65" t="s">
        <v>34</v>
      </c>
      <c r="AB78" s="65" t="s">
        <v>34</v>
      </c>
      <c r="AC78" s="65" t="s">
        <v>34</v>
      </c>
      <c r="AD78" s="65" t="s">
        <v>34</v>
      </c>
      <c r="AE78" s="65" t="s">
        <v>34</v>
      </c>
      <c r="AF78" s="65" t="s">
        <v>34</v>
      </c>
      <c r="AG78" s="64" t="s">
        <v>34</v>
      </c>
      <c r="AH78" s="166"/>
      <c r="AI78" s="166"/>
      <c r="AJ78" s="166"/>
      <c r="AK78" s="166"/>
      <c r="AL78" s="166"/>
      <c r="AM78" s="166"/>
      <c r="AN78" s="166"/>
      <c r="AO78" s="66" t="s">
        <v>34</v>
      </c>
      <c r="AP78" s="66" t="s">
        <v>34</v>
      </c>
      <c r="AQ78" s="66" t="s">
        <v>34</v>
      </c>
      <c r="AR78" s="66" t="s">
        <v>34</v>
      </c>
      <c r="AS78" s="66" t="s">
        <v>34</v>
      </c>
      <c r="AT78" s="66" t="s">
        <v>34</v>
      </c>
      <c r="AU78" s="66" t="s">
        <v>34</v>
      </c>
      <c r="AV78" s="66" t="s">
        <v>34</v>
      </c>
      <c r="AW78" s="66" t="s">
        <v>34</v>
      </c>
      <c r="AX78" s="67" t="s">
        <v>34</v>
      </c>
    </row>
    <row r="79" spans="1:50" ht="12.75">
      <c r="A79" s="7" t="s">
        <v>18</v>
      </c>
      <c r="B79" s="196"/>
      <c r="C79" s="196"/>
      <c r="D79" s="196"/>
      <c r="E79" s="196"/>
      <c r="F79" s="196"/>
      <c r="G79" s="196"/>
      <c r="H79" s="209"/>
      <c r="I79" s="168"/>
      <c r="J79" s="168"/>
      <c r="K79" s="168"/>
      <c r="L79" s="168"/>
      <c r="M79" s="168"/>
      <c r="N79" s="168"/>
      <c r="O79" s="168"/>
      <c r="P79" s="75">
        <f>+'dal 1 gennaio 2016'!$P$23</f>
        <v>0.002962</v>
      </c>
      <c r="Q79" s="196"/>
      <c r="R79" s="220"/>
      <c r="S79" s="167">
        <f>+'dal 1 gennaio 2016'!$S$23</f>
        <v>0</v>
      </c>
      <c r="T79" s="218"/>
      <c r="U79" s="220"/>
      <c r="V79" s="220"/>
      <c r="W79" s="220"/>
      <c r="X79" s="116">
        <f>+P79+Q72+R78+S79+T72+U78+V78+W78</f>
        <v>0.054392483655452295</v>
      </c>
      <c r="Y79" s="38">
        <f>+H72+X79</f>
        <v>0.3410080162054523</v>
      </c>
      <c r="Z79" s="32"/>
      <c r="AA79" s="65" t="s">
        <v>34</v>
      </c>
      <c r="AB79" s="65" t="s">
        <v>34</v>
      </c>
      <c r="AC79" s="65" t="s">
        <v>34</v>
      </c>
      <c r="AD79" s="65" t="s">
        <v>34</v>
      </c>
      <c r="AE79" s="65" t="s">
        <v>34</v>
      </c>
      <c r="AF79" s="65" t="s">
        <v>34</v>
      </c>
      <c r="AG79" s="64" t="s">
        <v>34</v>
      </c>
      <c r="AH79" s="168"/>
      <c r="AI79" s="168"/>
      <c r="AJ79" s="168"/>
      <c r="AK79" s="168"/>
      <c r="AL79" s="168"/>
      <c r="AM79" s="168"/>
      <c r="AN79" s="168"/>
      <c r="AO79" s="66" t="s">
        <v>34</v>
      </c>
      <c r="AP79" s="66" t="s">
        <v>34</v>
      </c>
      <c r="AQ79" s="66" t="s">
        <v>34</v>
      </c>
      <c r="AR79" s="66" t="s">
        <v>34</v>
      </c>
      <c r="AS79" s="66" t="s">
        <v>34</v>
      </c>
      <c r="AT79" s="66" t="s">
        <v>34</v>
      </c>
      <c r="AU79" s="66" t="s">
        <v>34</v>
      </c>
      <c r="AV79" s="66" t="s">
        <v>34</v>
      </c>
      <c r="AW79" s="66" t="s">
        <v>34</v>
      </c>
      <c r="AX79" s="67" t="s">
        <v>34</v>
      </c>
    </row>
    <row r="80" spans="1:50" ht="12.75">
      <c r="A80" s="19" t="s">
        <v>10</v>
      </c>
      <c r="B80" s="55"/>
      <c r="C80" s="55"/>
      <c r="D80" s="55">
        <f>+'dal 1 gennaio 2016'!$D$24</f>
        <v>58.83</v>
      </c>
      <c r="E80" s="55"/>
      <c r="F80" s="55"/>
      <c r="G80" s="55"/>
      <c r="H80" s="44">
        <f>+SUM(B80:G80)</f>
        <v>58.83</v>
      </c>
      <c r="I80" s="165">
        <f>+'dal 1 gennaio 2016'!$I$24</f>
        <v>31.619940620917365</v>
      </c>
      <c r="J80" s="165">
        <f>+'dal 1 gennaio 2016'!$J$24</f>
        <v>203.88148392766553</v>
      </c>
      <c r="K80" s="165">
        <f>+'dal 1 gennaio 2016'!$K$24</f>
        <v>695.9587440306058</v>
      </c>
      <c r="L80" s="165">
        <f>+'dal 1 gennaio 2016'!$L$24</f>
        <v>15.001773550270931</v>
      </c>
      <c r="M80" s="165">
        <f>+'dal 1 gennaio 2016'!$M$24</f>
        <v>96.72958876313359</v>
      </c>
      <c r="N80" s="165">
        <f>+'dal 1 gennaio 2016'!$N$24</f>
        <v>330.19086289401173</v>
      </c>
      <c r="O80" s="165">
        <f>+'dal 1 gennaio 2016'!$O$24</f>
        <v>1.2</v>
      </c>
      <c r="P80" s="57"/>
      <c r="Q80" s="57"/>
      <c r="R80" s="57"/>
      <c r="S80" s="57">
        <f>+'dal 1 gennaio 2016'!$S$24</f>
        <v>-27.01</v>
      </c>
      <c r="T80" s="57"/>
      <c r="U80" s="57"/>
      <c r="V80" s="57"/>
      <c r="W80" s="57"/>
      <c r="X80" s="44"/>
      <c r="Y80" s="45"/>
      <c r="Z80" s="33"/>
      <c r="AA80" s="58"/>
      <c r="AB80" s="59"/>
      <c r="AC80" s="60">
        <f>+'dal 1 gennaio 2016'!$AC$24</f>
        <v>77.26</v>
      </c>
      <c r="AD80" s="59"/>
      <c r="AE80" s="59"/>
      <c r="AF80" s="61"/>
      <c r="AG80" s="44">
        <f>+SUM(AA80:AF80)</f>
        <v>77.26</v>
      </c>
      <c r="AH80" s="165">
        <f>+I80</f>
        <v>31.619940620917365</v>
      </c>
      <c r="AI80" s="165">
        <f aca="true" t="shared" si="19" ref="AI80">+J80</f>
        <v>203.88148392766553</v>
      </c>
      <c r="AJ80" s="165">
        <f aca="true" t="shared" si="20" ref="AJ80">+K80</f>
        <v>695.9587440306058</v>
      </c>
      <c r="AK80" s="165">
        <f aca="true" t="shared" si="21" ref="AK80">+L80</f>
        <v>15.001773550270931</v>
      </c>
      <c r="AL80" s="165">
        <f aca="true" t="shared" si="22" ref="AL80">+M80</f>
        <v>96.72958876313359</v>
      </c>
      <c r="AM80" s="165">
        <f aca="true" t="shared" si="23" ref="AM80">+N80</f>
        <v>330.19086289401173</v>
      </c>
      <c r="AN80" s="165">
        <f aca="true" t="shared" si="24" ref="AN80">+O80</f>
        <v>1.2</v>
      </c>
      <c r="AO80" s="57"/>
      <c r="AP80" s="57"/>
      <c r="AQ80" s="57"/>
      <c r="AR80" s="57">
        <f>+'dal 1 gennaio 2016'!$AR$24</f>
        <v>-27.01</v>
      </c>
      <c r="AS80" s="57"/>
      <c r="AT80" s="57"/>
      <c r="AU80" s="57"/>
      <c r="AV80" s="57"/>
      <c r="AW80" s="54"/>
      <c r="AX80" s="45"/>
    </row>
    <row r="81" spans="1:50" ht="12.75">
      <c r="A81" s="8"/>
      <c r="B81" s="8"/>
      <c r="C81" s="8"/>
      <c r="D81" s="8"/>
      <c r="E81" s="8"/>
      <c r="F81" s="8"/>
      <c r="G81" s="8"/>
      <c r="H81" s="9"/>
      <c r="I81" s="9"/>
      <c r="J81" s="150"/>
      <c r="K81" s="150"/>
      <c r="L81" s="9"/>
      <c r="M81" s="150"/>
      <c r="N81" s="150"/>
      <c r="O81" s="9"/>
      <c r="P81" s="9"/>
      <c r="Q81" s="9"/>
      <c r="R81" s="9"/>
      <c r="S81" s="9"/>
      <c r="T81" s="9"/>
      <c r="U81" s="9"/>
      <c r="V81" s="9"/>
      <c r="W81" s="9"/>
      <c r="X81" s="9"/>
      <c r="Y81" s="9"/>
      <c r="Z81" s="27"/>
      <c r="AA81" s="27"/>
      <c r="AB81" s="27"/>
      <c r="AC81" s="27"/>
      <c r="AD81" s="27"/>
      <c r="AE81" s="27"/>
      <c r="AF81" s="27"/>
      <c r="AG81" s="9"/>
      <c r="AH81" s="9"/>
      <c r="AI81" s="161"/>
      <c r="AJ81" s="161"/>
      <c r="AK81" s="9"/>
      <c r="AL81" s="161"/>
      <c r="AM81" s="161"/>
      <c r="AN81" s="9"/>
      <c r="AO81" s="9"/>
      <c r="AP81" s="9"/>
      <c r="AQ81" s="9"/>
      <c r="AR81" s="9"/>
      <c r="AS81" s="9"/>
      <c r="AT81" s="9"/>
      <c r="AU81" s="9"/>
      <c r="AV81" s="9"/>
      <c r="AW81" s="9"/>
      <c r="AX81" s="9"/>
    </row>
    <row r="82" ht="13.5" thickBot="1"/>
    <row r="83" spans="1:52" s="16" customFormat="1" ht="15" customHeight="1" thickBot="1">
      <c r="A83" s="76">
        <v>34624200</v>
      </c>
      <c r="C83" s="14" t="s">
        <v>24</v>
      </c>
      <c r="D83" s="142">
        <v>0.039779999999999996</v>
      </c>
      <c r="E83" s="29" t="s">
        <v>40</v>
      </c>
      <c r="F83" s="23"/>
      <c r="G83" s="14" t="s">
        <v>41</v>
      </c>
      <c r="H83" s="221" t="s">
        <v>66</v>
      </c>
      <c r="I83" s="222"/>
      <c r="J83" s="158" t="s">
        <v>55</v>
      </c>
      <c r="K83" s="221" t="s">
        <v>67</v>
      </c>
      <c r="L83" s="222"/>
      <c r="M83" s="76" t="s">
        <v>56</v>
      </c>
      <c r="N83" s="76" t="s">
        <v>57</v>
      </c>
      <c r="O83" s="152"/>
      <c r="P83" s="152"/>
      <c r="X83" s="17"/>
      <c r="AB83" s="29"/>
      <c r="AC83" s="29"/>
      <c r="AD83" s="29"/>
      <c r="AE83" s="29"/>
      <c r="AF83" s="29"/>
      <c r="AH83" s="14"/>
      <c r="AI83" s="162"/>
      <c r="AJ83" s="162"/>
      <c r="AK83" s="14"/>
      <c r="AL83" s="162"/>
      <c r="AM83" s="162"/>
      <c r="AN83" s="14"/>
      <c r="AO83" s="14"/>
      <c r="AP83" s="14"/>
      <c r="AQ83" s="14"/>
      <c r="AR83" s="14"/>
      <c r="AS83" s="14"/>
      <c r="AT83" s="14"/>
      <c r="AU83" s="14"/>
      <c r="AV83" s="14"/>
      <c r="AZ83" s="69"/>
    </row>
    <row r="84" spans="1:58" s="68" customFormat="1" ht="12.75" customHeight="1">
      <c r="A84" s="204" t="s">
        <v>21</v>
      </c>
      <c r="B84" s="206" t="s">
        <v>14</v>
      </c>
      <c r="C84" s="207"/>
      <c r="D84" s="207"/>
      <c r="E84" s="207"/>
      <c r="F84" s="207"/>
      <c r="G84" s="207"/>
      <c r="H84" s="223"/>
      <c r="I84" s="223"/>
      <c r="J84" s="223"/>
      <c r="K84" s="223"/>
      <c r="L84" s="207"/>
      <c r="M84" s="207"/>
      <c r="N84" s="207"/>
      <c r="O84" s="207"/>
      <c r="P84" s="207"/>
      <c r="Q84" s="207"/>
      <c r="R84" s="207"/>
      <c r="S84" s="207"/>
      <c r="T84" s="207"/>
      <c r="U84" s="207"/>
      <c r="V84" s="207"/>
      <c r="W84" s="207"/>
      <c r="X84" s="207"/>
      <c r="Y84" s="208"/>
      <c r="Z84" s="26"/>
      <c r="AA84" s="206" t="s">
        <v>38</v>
      </c>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8"/>
      <c r="AY84" s="1"/>
      <c r="BA84"/>
      <c r="BB84"/>
      <c r="BC84"/>
      <c r="BD84"/>
      <c r="BE84"/>
      <c r="BF84"/>
    </row>
    <row r="85" spans="1:58" s="68" customFormat="1" ht="25.5">
      <c r="A85" s="205"/>
      <c r="B85" s="62" t="s">
        <v>26</v>
      </c>
      <c r="C85" s="62" t="s">
        <v>27</v>
      </c>
      <c r="D85" s="62" t="s">
        <v>0</v>
      </c>
      <c r="E85" s="62" t="s">
        <v>1</v>
      </c>
      <c r="F85" s="62" t="s">
        <v>28</v>
      </c>
      <c r="G85" s="62" t="s">
        <v>29</v>
      </c>
      <c r="H85" s="24" t="s">
        <v>15</v>
      </c>
      <c r="I85" s="169" t="s">
        <v>113</v>
      </c>
      <c r="J85" s="169" t="s">
        <v>114</v>
      </c>
      <c r="K85" s="169" t="s">
        <v>115</v>
      </c>
      <c r="L85" s="169" t="s">
        <v>116</v>
      </c>
      <c r="M85" s="169" t="s">
        <v>117</v>
      </c>
      <c r="N85" s="169" t="s">
        <v>118</v>
      </c>
      <c r="O85" s="169" t="s">
        <v>39</v>
      </c>
      <c r="P85" s="63" t="s">
        <v>31</v>
      </c>
      <c r="Q85" s="63" t="s">
        <v>7</v>
      </c>
      <c r="R85" s="63" t="s">
        <v>2</v>
      </c>
      <c r="S85" s="63" t="s">
        <v>3</v>
      </c>
      <c r="T85" s="63" t="s">
        <v>97</v>
      </c>
      <c r="U85" s="63" t="s">
        <v>4</v>
      </c>
      <c r="V85" s="63" t="s">
        <v>5</v>
      </c>
      <c r="W85" s="63" t="s">
        <v>6</v>
      </c>
      <c r="X85" s="24" t="s">
        <v>30</v>
      </c>
      <c r="Y85" s="35" t="s">
        <v>8</v>
      </c>
      <c r="Z85" s="31"/>
      <c r="AA85" s="62" t="s">
        <v>26</v>
      </c>
      <c r="AB85" s="62" t="s">
        <v>27</v>
      </c>
      <c r="AC85" s="62" t="s">
        <v>0</v>
      </c>
      <c r="AD85" s="62" t="s">
        <v>1</v>
      </c>
      <c r="AE85" s="62" t="s">
        <v>28</v>
      </c>
      <c r="AF85" s="62" t="s">
        <v>29</v>
      </c>
      <c r="AG85" s="24" t="s">
        <v>15</v>
      </c>
      <c r="AH85" s="169" t="s">
        <v>113</v>
      </c>
      <c r="AI85" s="169" t="s">
        <v>114</v>
      </c>
      <c r="AJ85" s="169" t="s">
        <v>115</v>
      </c>
      <c r="AK85" s="169" t="s">
        <v>116</v>
      </c>
      <c r="AL85" s="169" t="s">
        <v>117</v>
      </c>
      <c r="AM85" s="169" t="s">
        <v>118</v>
      </c>
      <c r="AN85" s="169" t="s">
        <v>39</v>
      </c>
      <c r="AO85" s="63" t="s">
        <v>31</v>
      </c>
      <c r="AP85" s="63" t="s">
        <v>7</v>
      </c>
      <c r="AQ85" s="63" t="s">
        <v>2</v>
      </c>
      <c r="AR85" s="63" t="s">
        <v>3</v>
      </c>
      <c r="AS85" s="63" t="s">
        <v>97</v>
      </c>
      <c r="AT85" s="63" t="s">
        <v>4</v>
      </c>
      <c r="AU85" s="63" t="s">
        <v>5</v>
      </c>
      <c r="AV85" s="63" t="s">
        <v>6</v>
      </c>
      <c r="AW85" s="24" t="s">
        <v>30</v>
      </c>
      <c r="AX85" s="25" t="s">
        <v>8</v>
      </c>
      <c r="AY85" s="1"/>
      <c r="BA85"/>
      <c r="BB85"/>
      <c r="BC85"/>
      <c r="BD85"/>
      <c r="BE85"/>
      <c r="BF85"/>
    </row>
    <row r="86" spans="1:58" s="68" customFormat="1" ht="12.75">
      <c r="A86" s="18" t="s">
        <v>23</v>
      </c>
      <c r="B86" s="39"/>
      <c r="C86" s="40"/>
      <c r="D86" s="39"/>
      <c r="E86" s="40"/>
      <c r="F86" s="40"/>
      <c r="G86" s="40"/>
      <c r="H86" s="41"/>
      <c r="I86" s="164"/>
      <c r="J86" s="164"/>
      <c r="K86" s="164"/>
      <c r="L86" s="164"/>
      <c r="M86" s="164"/>
      <c r="N86" s="164"/>
      <c r="O86" s="164"/>
      <c r="P86" s="39"/>
      <c r="Q86" s="40"/>
      <c r="R86" s="164"/>
      <c r="S86" s="163"/>
      <c r="T86" s="216">
        <f>+'dal 1 gennaio 2016'!$T$15</f>
        <v>0</v>
      </c>
      <c r="U86" s="164"/>
      <c r="V86" s="163"/>
      <c r="W86" s="164"/>
      <c r="X86" s="42"/>
      <c r="Y86" s="43"/>
      <c r="Z86" s="28"/>
      <c r="AA86" s="47"/>
      <c r="AB86" s="48"/>
      <c r="AC86" s="49"/>
      <c r="AD86" s="48"/>
      <c r="AE86" s="48"/>
      <c r="AF86" s="50"/>
      <c r="AG86" s="51"/>
      <c r="AH86" s="164"/>
      <c r="AI86" s="164"/>
      <c r="AJ86" s="164"/>
      <c r="AK86" s="164"/>
      <c r="AL86" s="164"/>
      <c r="AM86" s="164"/>
      <c r="AN86" s="164"/>
      <c r="AO86" s="46"/>
      <c r="AP86" s="36"/>
      <c r="AQ86" s="36"/>
      <c r="AR86" s="36"/>
      <c r="AS86" s="36"/>
      <c r="AT86" s="36"/>
      <c r="AU86" s="36"/>
      <c r="AV86" s="36"/>
      <c r="AW86" s="51"/>
      <c r="AX86" s="52"/>
      <c r="AY86" s="1"/>
      <c r="BA86"/>
      <c r="BB86"/>
      <c r="BC86"/>
      <c r="BD86"/>
      <c r="BE86"/>
      <c r="BF86"/>
    </row>
    <row r="87" spans="1:58" s="68" customFormat="1" ht="12.75">
      <c r="A87" s="5" t="s">
        <v>25</v>
      </c>
      <c r="B87" s="195">
        <f>+'dal 1 gennaio 2016'!$B$16*$D83</f>
        <v>0.22206329729999996</v>
      </c>
      <c r="C87" s="195">
        <f>+'dal 1 gennaio 2016'!$C$16*$D83</f>
        <v>0.028799924399999996</v>
      </c>
      <c r="D87" s="195">
        <f>+'dal 1 gennaio 2016'!$D$16</f>
        <v>0.007946</v>
      </c>
      <c r="E87" s="195">
        <f>+'dal 1 gennaio 2016'!$E$16</f>
        <v>0</v>
      </c>
      <c r="F87" s="195">
        <f>+'dal 1 gennaio 2016'!$F$16</f>
        <v>0.0125</v>
      </c>
      <c r="G87" s="195">
        <f>+'dal 1 gennaio 2016'!$G$16</f>
        <v>0.016</v>
      </c>
      <c r="H87" s="190">
        <f>+SUM(B87:G94)</f>
        <v>0.2873092217</v>
      </c>
      <c r="I87" s="166"/>
      <c r="J87" s="166"/>
      <c r="K87" s="166"/>
      <c r="L87" s="166"/>
      <c r="M87" s="166"/>
      <c r="N87" s="166"/>
      <c r="O87" s="166"/>
      <c r="P87" s="75">
        <f>+'dal 1 gennaio 2016'!$P$16</f>
        <v>0</v>
      </c>
      <c r="Q87" s="195">
        <f>+'dal 1 gennaio 2016'!$Q$16*$D83</f>
        <v>0.0397594267661682</v>
      </c>
      <c r="R87" s="219">
        <f>+'dal 1 gennaio 2016'!$R$16</f>
        <v>0.010816</v>
      </c>
      <c r="S87" s="167">
        <f>+'dal 1 gennaio 2016'!$S$16</f>
        <v>0</v>
      </c>
      <c r="T87" s="217"/>
      <c r="U87" s="217">
        <f>+'dal 1 gennaio 2016'!$U$16</f>
        <v>0</v>
      </c>
      <c r="V87" s="217">
        <f>+'dal 1 gennaio 2016'!$V$16</f>
        <v>0.009701</v>
      </c>
      <c r="W87" s="217">
        <f>+'dal 1 gennaio 2016'!$W$16</f>
        <v>0.001526</v>
      </c>
      <c r="X87" s="116">
        <f>+P87+Q87+R87+S87+T87+U87+V87+W87</f>
        <v>0.0618024267661682</v>
      </c>
      <c r="Y87" s="38">
        <f>+H87+X87</f>
        <v>0.3491116484661682</v>
      </c>
      <c r="Z87" s="32"/>
      <c r="AA87" s="215">
        <f>+B87</f>
        <v>0.22206329729999996</v>
      </c>
      <c r="AB87" s="215">
        <f>+C87</f>
        <v>0.028799924399999996</v>
      </c>
      <c r="AC87" s="215">
        <f>+'dal 1 gennaio 2016'!$AC$16</f>
        <v>0.007946</v>
      </c>
      <c r="AD87" s="215">
        <f>+'dal 1 gennaio 2016'!$AD$16</f>
        <v>0</v>
      </c>
      <c r="AE87" s="215">
        <f>+'dal 1 gennaio 2016'!$AE$16</f>
        <v>0.0125</v>
      </c>
      <c r="AF87" s="215">
        <f>+'dal 1 gennaio 2016'!$AF$16</f>
        <v>0.016</v>
      </c>
      <c r="AG87" s="190">
        <f>+SUM(AA87:AF92)</f>
        <v>0.2873092217</v>
      </c>
      <c r="AH87" s="166"/>
      <c r="AI87" s="166"/>
      <c r="AJ87" s="166"/>
      <c r="AK87" s="166"/>
      <c r="AL87" s="166"/>
      <c r="AM87" s="166"/>
      <c r="AN87" s="166"/>
      <c r="AO87" s="74">
        <f>+'dal 1 gennaio 2016'!$AO$16</f>
        <v>0</v>
      </c>
      <c r="AP87" s="189">
        <f>+Q87</f>
        <v>0.0397594267661682</v>
      </c>
      <c r="AQ87" s="189">
        <f>+'dal 1 gennaio 2016'!$AQ$16</f>
        <v>0.010816</v>
      </c>
      <c r="AR87" s="56">
        <f>+'dal 1 gennaio 2016'!$AR$16</f>
        <v>0</v>
      </c>
      <c r="AS87" s="189">
        <f>+AS72</f>
        <v>0</v>
      </c>
      <c r="AT87" s="189">
        <f>+'dal 1 gennaio 2016'!$AT$16</f>
        <v>0.001336</v>
      </c>
      <c r="AU87" s="189">
        <f>+'dal 1 gennaio 2016'!$AU$16</f>
        <v>0.009701</v>
      </c>
      <c r="AV87" s="189">
        <f>+'dal 1 gennaio 2016'!$AV$16</f>
        <v>0.001526</v>
      </c>
      <c r="AW87" s="116">
        <f>+AO87+AP87+AQ87+AR87+AS87+AT87+AU87+AV87</f>
        <v>0.0631384267661682</v>
      </c>
      <c r="AX87" s="53">
        <f>+AG87+AW87</f>
        <v>0.3504476484661682</v>
      </c>
      <c r="AY87" s="1"/>
      <c r="BA87"/>
      <c r="BB87"/>
      <c r="BC87"/>
      <c r="BD87"/>
      <c r="BE87"/>
      <c r="BF87"/>
    </row>
    <row r="88" spans="1:58" s="68" customFormat="1" ht="12.75">
      <c r="A88" s="5" t="s">
        <v>9</v>
      </c>
      <c r="B88" s="195"/>
      <c r="C88" s="195"/>
      <c r="D88" s="195"/>
      <c r="E88" s="195"/>
      <c r="F88" s="195"/>
      <c r="G88" s="195"/>
      <c r="H88" s="190"/>
      <c r="I88" s="166"/>
      <c r="J88" s="166"/>
      <c r="K88" s="166"/>
      <c r="L88" s="166"/>
      <c r="M88" s="166"/>
      <c r="N88" s="166"/>
      <c r="O88" s="166"/>
      <c r="P88" s="75">
        <f>+'dal 1 gennaio 2016'!$P$17</f>
        <v>0.06236</v>
      </c>
      <c r="Q88" s="195"/>
      <c r="R88" s="219"/>
      <c r="S88" s="167">
        <f>+'dal 1 gennaio 2016'!$S$17</f>
        <v>0.0376</v>
      </c>
      <c r="T88" s="217"/>
      <c r="U88" s="217"/>
      <c r="V88" s="217"/>
      <c r="W88" s="217"/>
      <c r="X88" s="116">
        <f>+P88+Q87+R87+S88+T87+U87+V87+W87</f>
        <v>0.16176242676616817</v>
      </c>
      <c r="Y88" s="38">
        <f>+H87+X88</f>
        <v>0.4490716484661682</v>
      </c>
      <c r="Z88" s="32"/>
      <c r="AA88" s="215"/>
      <c r="AB88" s="215"/>
      <c r="AC88" s="215"/>
      <c r="AD88" s="215"/>
      <c r="AE88" s="215"/>
      <c r="AF88" s="215"/>
      <c r="AG88" s="190"/>
      <c r="AH88" s="166"/>
      <c r="AI88" s="166"/>
      <c r="AJ88" s="166"/>
      <c r="AK88" s="166"/>
      <c r="AL88" s="166"/>
      <c r="AM88" s="166"/>
      <c r="AN88" s="166"/>
      <c r="AO88" s="74">
        <f>+'dal 1 gennaio 2016'!$AO$17</f>
        <v>0.06236</v>
      </c>
      <c r="AP88" s="189"/>
      <c r="AQ88" s="189"/>
      <c r="AR88" s="56">
        <f>+'dal 1 gennaio 2016'!$AR$17</f>
        <v>0.0376</v>
      </c>
      <c r="AS88" s="189"/>
      <c r="AT88" s="189"/>
      <c r="AU88" s="189"/>
      <c r="AV88" s="189"/>
      <c r="AW88" s="116">
        <f>+AO88+AP87+AQ87+AR88+AS87+AT87+AU87+AV87</f>
        <v>0.16309842676616818</v>
      </c>
      <c r="AX88" s="53">
        <f>+AG87+AW88</f>
        <v>0.4504076484661682</v>
      </c>
      <c r="AY88" s="1"/>
      <c r="BA88"/>
      <c r="BB88"/>
      <c r="BC88"/>
      <c r="BD88"/>
      <c r="BE88"/>
      <c r="BF88"/>
    </row>
    <row r="89" spans="1:58" s="68" customFormat="1" ht="12.75">
      <c r="A89" s="5" t="s">
        <v>11</v>
      </c>
      <c r="B89" s="195"/>
      <c r="C89" s="195"/>
      <c r="D89" s="195"/>
      <c r="E89" s="195"/>
      <c r="F89" s="195"/>
      <c r="G89" s="195"/>
      <c r="H89" s="190"/>
      <c r="I89" s="166"/>
      <c r="J89" s="166"/>
      <c r="K89" s="166"/>
      <c r="L89" s="166"/>
      <c r="M89" s="166"/>
      <c r="N89" s="166"/>
      <c r="O89" s="166"/>
      <c r="P89" s="75">
        <f>+'dal 1 gennaio 2016'!$P$18</f>
        <v>0.057077</v>
      </c>
      <c r="Q89" s="195"/>
      <c r="R89" s="219"/>
      <c r="S89" s="167">
        <f>+'dal 1 gennaio 2016'!$S$18</f>
        <v>0.0217</v>
      </c>
      <c r="T89" s="217"/>
      <c r="U89" s="217"/>
      <c r="V89" s="217"/>
      <c r="W89" s="217"/>
      <c r="X89" s="116">
        <f>+P89+Q87+R87+S89+T87+U87+V87+W87</f>
        <v>0.1405794267661682</v>
      </c>
      <c r="Y89" s="38">
        <f>+H87+X89</f>
        <v>0.4278886484661682</v>
      </c>
      <c r="Z89" s="32"/>
      <c r="AA89" s="215"/>
      <c r="AB89" s="215"/>
      <c r="AC89" s="215"/>
      <c r="AD89" s="215"/>
      <c r="AE89" s="215"/>
      <c r="AF89" s="215"/>
      <c r="AG89" s="190"/>
      <c r="AH89" s="166"/>
      <c r="AI89" s="166"/>
      <c r="AJ89" s="166"/>
      <c r="AK89" s="166"/>
      <c r="AL89" s="166"/>
      <c r="AM89" s="166"/>
      <c r="AN89" s="166"/>
      <c r="AO89" s="74">
        <f>+'dal 1 gennaio 2016'!$AO$18</f>
        <v>0.057077</v>
      </c>
      <c r="AP89" s="189"/>
      <c r="AQ89" s="189"/>
      <c r="AR89" s="56">
        <f>+'dal 1 gennaio 2016'!$AR$18</f>
        <v>0.0217</v>
      </c>
      <c r="AS89" s="189"/>
      <c r="AT89" s="189"/>
      <c r="AU89" s="189"/>
      <c r="AV89" s="189"/>
      <c r="AW89" s="116">
        <f>+AO89+AP87+AQ87+AR89+AS87+AT87+AU87+AV87</f>
        <v>0.1419154267661682</v>
      </c>
      <c r="AX89" s="53">
        <f>+AG87+AW89</f>
        <v>0.4292246484661682</v>
      </c>
      <c r="AY89" s="1"/>
      <c r="BA89"/>
      <c r="BB89"/>
      <c r="BC89"/>
      <c r="BD89"/>
      <c r="BE89"/>
      <c r="BF89"/>
    </row>
    <row r="90" spans="1:58" s="68" customFormat="1" ht="12.75">
      <c r="A90" s="5" t="s">
        <v>12</v>
      </c>
      <c r="B90" s="195"/>
      <c r="C90" s="195"/>
      <c r="D90" s="195"/>
      <c r="E90" s="195"/>
      <c r="F90" s="195"/>
      <c r="G90" s="195"/>
      <c r="H90" s="190"/>
      <c r="I90" s="166"/>
      <c r="J90" s="166"/>
      <c r="K90" s="166"/>
      <c r="L90" s="166"/>
      <c r="M90" s="166"/>
      <c r="N90" s="166"/>
      <c r="O90" s="166"/>
      <c r="P90" s="75">
        <f>+'dal 1 gennaio 2016'!$P$19</f>
        <v>0.057317</v>
      </c>
      <c r="Q90" s="195"/>
      <c r="R90" s="219"/>
      <c r="S90" s="167">
        <f>+'dal 1 gennaio 2016'!$S$19</f>
        <v>0.0173</v>
      </c>
      <c r="T90" s="217"/>
      <c r="U90" s="217"/>
      <c r="V90" s="217"/>
      <c r="W90" s="217"/>
      <c r="X90" s="116">
        <f>+P90+Q87+R87+S90+T87+U87+V87+W87</f>
        <v>0.1364194267661682</v>
      </c>
      <c r="Y90" s="38">
        <f>+H87+X90</f>
        <v>0.4237286484661682</v>
      </c>
      <c r="Z90" s="32"/>
      <c r="AA90" s="215"/>
      <c r="AB90" s="215"/>
      <c r="AC90" s="215"/>
      <c r="AD90" s="215"/>
      <c r="AE90" s="215"/>
      <c r="AF90" s="215"/>
      <c r="AG90" s="190"/>
      <c r="AH90" s="166"/>
      <c r="AI90" s="166"/>
      <c r="AJ90" s="166"/>
      <c r="AK90" s="166"/>
      <c r="AL90" s="166"/>
      <c r="AM90" s="166"/>
      <c r="AN90" s="166"/>
      <c r="AO90" s="74">
        <f>+'dal 1 gennaio 2016'!$AO$19</f>
        <v>0.057317</v>
      </c>
      <c r="AP90" s="189"/>
      <c r="AQ90" s="189"/>
      <c r="AR90" s="56">
        <f>+'dal 1 gennaio 2016'!$AR$19</f>
        <v>0.0173</v>
      </c>
      <c r="AS90" s="189"/>
      <c r="AT90" s="189"/>
      <c r="AU90" s="189"/>
      <c r="AV90" s="189"/>
      <c r="AW90" s="116">
        <f>+AO90+AP87+AQ87+AR90+AS87+AT87+AU87+AV87</f>
        <v>0.1377554267661682</v>
      </c>
      <c r="AX90" s="53">
        <f>+AG87+AW90</f>
        <v>0.4250646484661682</v>
      </c>
      <c r="AY90" s="1"/>
      <c r="BA90"/>
      <c r="BB90"/>
      <c r="BC90"/>
      <c r="BD90"/>
      <c r="BE90"/>
      <c r="BF90"/>
    </row>
    <row r="91" spans="1:58" s="68" customFormat="1" ht="12.75">
      <c r="A91" s="5" t="s">
        <v>13</v>
      </c>
      <c r="B91" s="195"/>
      <c r="C91" s="195"/>
      <c r="D91" s="195"/>
      <c r="E91" s="195"/>
      <c r="F91" s="195"/>
      <c r="G91" s="195"/>
      <c r="H91" s="190"/>
      <c r="I91" s="166"/>
      <c r="J91" s="166"/>
      <c r="K91" s="166"/>
      <c r="L91" s="166"/>
      <c r="M91" s="166"/>
      <c r="N91" s="166"/>
      <c r="O91" s="166"/>
      <c r="P91" s="75">
        <f>+'dal 1 gennaio 2016'!$P$20</f>
        <v>0.042828</v>
      </c>
      <c r="Q91" s="195"/>
      <c r="R91" s="219"/>
      <c r="S91" s="167">
        <f>+'dal 1 gennaio 2016'!$S$20</f>
        <v>0.012</v>
      </c>
      <c r="T91" s="217"/>
      <c r="U91" s="217"/>
      <c r="V91" s="217"/>
      <c r="W91" s="217"/>
      <c r="X91" s="116">
        <f>+P91+Q87+R87+S91+T87+U87+V87+W87</f>
        <v>0.1166304267661682</v>
      </c>
      <c r="Y91" s="38">
        <f>+H87+X91</f>
        <v>0.4039396484661682</v>
      </c>
      <c r="Z91" s="32"/>
      <c r="AA91" s="215"/>
      <c r="AB91" s="215"/>
      <c r="AC91" s="215"/>
      <c r="AD91" s="215"/>
      <c r="AE91" s="215"/>
      <c r="AF91" s="215"/>
      <c r="AG91" s="190"/>
      <c r="AH91" s="166"/>
      <c r="AI91" s="166"/>
      <c r="AJ91" s="166"/>
      <c r="AK91" s="166"/>
      <c r="AL91" s="166"/>
      <c r="AM91" s="166"/>
      <c r="AN91" s="166"/>
      <c r="AO91" s="74">
        <f>+'dal 1 gennaio 2016'!$AO$20</f>
        <v>0.042828</v>
      </c>
      <c r="AP91" s="189"/>
      <c r="AQ91" s="189"/>
      <c r="AR91" s="56">
        <f>+'dal 1 gennaio 2016'!$AR$20</f>
        <v>0.012</v>
      </c>
      <c r="AS91" s="189"/>
      <c r="AT91" s="189"/>
      <c r="AU91" s="189"/>
      <c r="AV91" s="189"/>
      <c r="AW91" s="116">
        <f>+AO91+AP87+AQ87+AR91+AS87+AT87+AU87+AV87</f>
        <v>0.1179664267661682</v>
      </c>
      <c r="AX91" s="53">
        <f>+AG87+AW91</f>
        <v>0.4052756484661682</v>
      </c>
      <c r="AY91" s="1"/>
      <c r="BA91"/>
      <c r="BB91"/>
      <c r="BC91"/>
      <c r="BD91"/>
      <c r="BE91"/>
      <c r="BF91"/>
    </row>
    <row r="92" spans="1:50" ht="12.75">
      <c r="A92" s="5" t="s">
        <v>20</v>
      </c>
      <c r="B92" s="195"/>
      <c r="C92" s="195"/>
      <c r="D92" s="195"/>
      <c r="E92" s="195"/>
      <c r="F92" s="195"/>
      <c r="G92" s="195"/>
      <c r="H92" s="190"/>
      <c r="I92" s="166"/>
      <c r="J92" s="166"/>
      <c r="K92" s="166"/>
      <c r="L92" s="166"/>
      <c r="M92" s="166"/>
      <c r="N92" s="166"/>
      <c r="O92" s="166"/>
      <c r="P92" s="75">
        <f>+'dal 1 gennaio 2016'!$P$21</f>
        <v>0.021694</v>
      </c>
      <c r="Q92" s="195"/>
      <c r="R92" s="220"/>
      <c r="S92" s="167">
        <f>+'dal 1 gennaio 2016'!$S$21</f>
        <v>0.0042</v>
      </c>
      <c r="T92" s="217"/>
      <c r="U92" s="218"/>
      <c r="V92" s="218"/>
      <c r="W92" s="218"/>
      <c r="X92" s="116">
        <f>+P92+Q87+R87+S92+T87+U87+V87+W87</f>
        <v>0.0876964267661682</v>
      </c>
      <c r="Y92" s="38">
        <f>+H87+X92</f>
        <v>0.37500564846616824</v>
      </c>
      <c r="Z92" s="32"/>
      <c r="AA92" s="215"/>
      <c r="AB92" s="215"/>
      <c r="AC92" s="215"/>
      <c r="AD92" s="215"/>
      <c r="AE92" s="215"/>
      <c r="AF92" s="215"/>
      <c r="AG92" s="190"/>
      <c r="AH92" s="166"/>
      <c r="AI92" s="166"/>
      <c r="AJ92" s="166"/>
      <c r="AK92" s="166"/>
      <c r="AL92" s="166"/>
      <c r="AM92" s="166"/>
      <c r="AN92" s="166"/>
      <c r="AO92" s="74">
        <f>+'dal 1 gennaio 2016'!$AO$21</f>
        <v>0.021694</v>
      </c>
      <c r="AP92" s="189"/>
      <c r="AQ92" s="189"/>
      <c r="AR92" s="56">
        <f>+'dal 1 gennaio 2016'!$AR$21</f>
        <v>0.0042</v>
      </c>
      <c r="AS92" s="189"/>
      <c r="AT92" s="189"/>
      <c r="AU92" s="189"/>
      <c r="AV92" s="189"/>
      <c r="AW92" s="116">
        <f>+AO92+AP87+AQ87+AR92+AS87+AT87+AU87+AV87</f>
        <v>0.08903242676616821</v>
      </c>
      <c r="AX92" s="53">
        <f>+AG87+AW92</f>
        <v>0.37634164846616824</v>
      </c>
    </row>
    <row r="93" spans="1:50" ht="12.75">
      <c r="A93" s="5" t="s">
        <v>19</v>
      </c>
      <c r="B93" s="195"/>
      <c r="C93" s="195"/>
      <c r="D93" s="195"/>
      <c r="E93" s="195"/>
      <c r="F93" s="195"/>
      <c r="G93" s="195"/>
      <c r="H93" s="190"/>
      <c r="I93" s="166"/>
      <c r="J93" s="166"/>
      <c r="K93" s="166"/>
      <c r="L93" s="166"/>
      <c r="M93" s="166"/>
      <c r="N93" s="166"/>
      <c r="O93" s="166"/>
      <c r="P93" s="75">
        <f>+'dal 1 gennaio 2016'!$P$22</f>
        <v>0.010647</v>
      </c>
      <c r="Q93" s="195"/>
      <c r="R93" s="219">
        <f>+'dal 1 gennaio 2016'!$R$22</f>
        <v>0.005465</v>
      </c>
      <c r="S93" s="167">
        <f>+'dal 1 gennaio 2016'!$S$22</f>
        <v>0</v>
      </c>
      <c r="T93" s="217"/>
      <c r="U93" s="219">
        <f>+'dal 1 gennaio 2016'!$U$22</f>
        <v>0</v>
      </c>
      <c r="V93" s="219">
        <f>+'dal 1 gennaio 2016'!$V$22</f>
        <v>0.005545</v>
      </c>
      <c r="W93" s="219">
        <f>+'dal 1 gennaio 2016'!$W$22</f>
        <v>0.000771</v>
      </c>
      <c r="X93" s="116">
        <f>+P93+Q87+R93+S93+T87+U93+V93+W93</f>
        <v>0.0621874267661682</v>
      </c>
      <c r="Y93" s="38">
        <f>+H87+X93</f>
        <v>0.34949664846616824</v>
      </c>
      <c r="Z93" s="32"/>
      <c r="AA93" s="65" t="s">
        <v>34</v>
      </c>
      <c r="AB93" s="65" t="s">
        <v>34</v>
      </c>
      <c r="AC93" s="65" t="s">
        <v>34</v>
      </c>
      <c r="AD93" s="65" t="s">
        <v>34</v>
      </c>
      <c r="AE93" s="65" t="s">
        <v>34</v>
      </c>
      <c r="AF93" s="65" t="s">
        <v>34</v>
      </c>
      <c r="AG93" s="64" t="s">
        <v>34</v>
      </c>
      <c r="AH93" s="166"/>
      <c r="AI93" s="166"/>
      <c r="AJ93" s="166"/>
      <c r="AK93" s="166"/>
      <c r="AL93" s="166"/>
      <c r="AM93" s="166"/>
      <c r="AN93" s="166"/>
      <c r="AO93" s="66" t="s">
        <v>34</v>
      </c>
      <c r="AP93" s="66" t="s">
        <v>34</v>
      </c>
      <c r="AQ93" s="66" t="s">
        <v>34</v>
      </c>
      <c r="AR93" s="66" t="s">
        <v>34</v>
      </c>
      <c r="AS93" s="66" t="s">
        <v>34</v>
      </c>
      <c r="AT93" s="66" t="s">
        <v>34</v>
      </c>
      <c r="AU93" s="66" t="s">
        <v>34</v>
      </c>
      <c r="AV93" s="66" t="s">
        <v>34</v>
      </c>
      <c r="AW93" s="66" t="s">
        <v>34</v>
      </c>
      <c r="AX93" s="67" t="s">
        <v>34</v>
      </c>
    </row>
    <row r="94" spans="1:50" ht="12.75">
      <c r="A94" s="7" t="s">
        <v>18</v>
      </c>
      <c r="B94" s="196"/>
      <c r="C94" s="196"/>
      <c r="D94" s="196"/>
      <c r="E94" s="196"/>
      <c r="F94" s="196"/>
      <c r="G94" s="196"/>
      <c r="H94" s="209"/>
      <c r="I94" s="168"/>
      <c r="J94" s="168"/>
      <c r="K94" s="168"/>
      <c r="L94" s="168"/>
      <c r="M94" s="168"/>
      <c r="N94" s="168"/>
      <c r="O94" s="168"/>
      <c r="P94" s="75">
        <f>+'dal 1 gennaio 2016'!$P$23</f>
        <v>0.002962</v>
      </c>
      <c r="Q94" s="196"/>
      <c r="R94" s="220"/>
      <c r="S94" s="167">
        <f>+'dal 1 gennaio 2016'!$S$23</f>
        <v>0</v>
      </c>
      <c r="T94" s="218"/>
      <c r="U94" s="220"/>
      <c r="V94" s="220"/>
      <c r="W94" s="220"/>
      <c r="X94" s="116">
        <f>+P94+Q87+R93+S94+T87+U93+V93+W93</f>
        <v>0.0545024267661682</v>
      </c>
      <c r="Y94" s="38">
        <f>+H87+X94</f>
        <v>0.3418116484661682</v>
      </c>
      <c r="Z94" s="32"/>
      <c r="AA94" s="65" t="s">
        <v>34</v>
      </c>
      <c r="AB94" s="65" t="s">
        <v>34</v>
      </c>
      <c r="AC94" s="65" t="s">
        <v>34</v>
      </c>
      <c r="AD94" s="65" t="s">
        <v>34</v>
      </c>
      <c r="AE94" s="65" t="s">
        <v>34</v>
      </c>
      <c r="AF94" s="65" t="s">
        <v>34</v>
      </c>
      <c r="AG94" s="64" t="s">
        <v>34</v>
      </c>
      <c r="AH94" s="168"/>
      <c r="AI94" s="168"/>
      <c r="AJ94" s="168"/>
      <c r="AK94" s="168"/>
      <c r="AL94" s="168"/>
      <c r="AM94" s="168"/>
      <c r="AN94" s="168"/>
      <c r="AO94" s="66" t="s">
        <v>34</v>
      </c>
      <c r="AP94" s="66" t="s">
        <v>34</v>
      </c>
      <c r="AQ94" s="66" t="s">
        <v>34</v>
      </c>
      <c r="AR94" s="66" t="s">
        <v>34</v>
      </c>
      <c r="AS94" s="66" t="s">
        <v>34</v>
      </c>
      <c r="AT94" s="66" t="s">
        <v>34</v>
      </c>
      <c r="AU94" s="66" t="s">
        <v>34</v>
      </c>
      <c r="AV94" s="66" t="s">
        <v>34</v>
      </c>
      <c r="AW94" s="66" t="s">
        <v>34</v>
      </c>
      <c r="AX94" s="67" t="s">
        <v>34</v>
      </c>
    </row>
    <row r="95" spans="1:50" ht="12.75">
      <c r="A95" s="19" t="s">
        <v>10</v>
      </c>
      <c r="B95" s="55"/>
      <c r="C95" s="55"/>
      <c r="D95" s="55">
        <f>+'dal 1 gennaio 2016'!$D$24</f>
        <v>58.83</v>
      </c>
      <c r="E95" s="55"/>
      <c r="F95" s="55"/>
      <c r="G95" s="55"/>
      <c r="H95" s="44">
        <f>+SUM(B95:G95)</f>
        <v>58.83</v>
      </c>
      <c r="I95" s="165">
        <f>+'dal 1 gennaio 2016'!$I$24</f>
        <v>31.619940620917365</v>
      </c>
      <c r="J95" s="165">
        <f>+'dal 1 gennaio 2016'!$J$24</f>
        <v>203.88148392766553</v>
      </c>
      <c r="K95" s="165">
        <f>+'dal 1 gennaio 2016'!$K$24</f>
        <v>695.9587440306058</v>
      </c>
      <c r="L95" s="165">
        <f>+'dal 1 gennaio 2016'!$L$24</f>
        <v>15.001773550270931</v>
      </c>
      <c r="M95" s="165">
        <f>+'dal 1 gennaio 2016'!$M$24</f>
        <v>96.72958876313359</v>
      </c>
      <c r="N95" s="165">
        <f>+'dal 1 gennaio 2016'!$N$24</f>
        <v>330.19086289401173</v>
      </c>
      <c r="O95" s="165">
        <f>+'dal 1 gennaio 2016'!$O$24</f>
        <v>1.2</v>
      </c>
      <c r="P95" s="57"/>
      <c r="Q95" s="57"/>
      <c r="R95" s="57"/>
      <c r="S95" s="57">
        <f>+'dal 1 gennaio 2016'!$S$24</f>
        <v>-27.01</v>
      </c>
      <c r="T95" s="57"/>
      <c r="U95" s="57"/>
      <c r="V95" s="57"/>
      <c r="W95" s="57"/>
      <c r="X95" s="44"/>
      <c r="Y95" s="45"/>
      <c r="Z95" s="33"/>
      <c r="AA95" s="58"/>
      <c r="AB95" s="59"/>
      <c r="AC95" s="60">
        <f>+'dal 1 gennaio 2016'!$AC$24</f>
        <v>77.26</v>
      </c>
      <c r="AD95" s="59"/>
      <c r="AE95" s="59"/>
      <c r="AF95" s="61"/>
      <c r="AG95" s="44">
        <f>+SUM(AA95:AF95)</f>
        <v>77.26</v>
      </c>
      <c r="AH95" s="165">
        <f>+I95</f>
        <v>31.619940620917365</v>
      </c>
      <c r="AI95" s="165">
        <f aca="true" t="shared" si="25" ref="AI95">+J95</f>
        <v>203.88148392766553</v>
      </c>
      <c r="AJ95" s="165">
        <f aca="true" t="shared" si="26" ref="AJ95">+K95</f>
        <v>695.9587440306058</v>
      </c>
      <c r="AK95" s="165">
        <f aca="true" t="shared" si="27" ref="AK95">+L95</f>
        <v>15.001773550270931</v>
      </c>
      <c r="AL95" s="165">
        <f aca="true" t="shared" si="28" ref="AL95">+M95</f>
        <v>96.72958876313359</v>
      </c>
      <c r="AM95" s="165">
        <f aca="true" t="shared" si="29" ref="AM95">+N95</f>
        <v>330.19086289401173</v>
      </c>
      <c r="AN95" s="165">
        <f aca="true" t="shared" si="30" ref="AN95">+O95</f>
        <v>1.2</v>
      </c>
      <c r="AO95" s="57"/>
      <c r="AP95" s="57"/>
      <c r="AQ95" s="57"/>
      <c r="AR95" s="57">
        <f>+'dal 1 gennaio 2016'!$AR$24</f>
        <v>-27.01</v>
      </c>
      <c r="AS95" s="57"/>
      <c r="AT95" s="57"/>
      <c r="AU95" s="57"/>
      <c r="AV95" s="57"/>
      <c r="AW95" s="54"/>
      <c r="AX95" s="45"/>
    </row>
    <row r="96" spans="1:50" ht="12.75">
      <c r="A96" s="8"/>
      <c r="B96" s="8"/>
      <c r="C96" s="8"/>
      <c r="D96" s="8"/>
      <c r="E96" s="8"/>
      <c r="F96" s="8"/>
      <c r="G96" s="8"/>
      <c r="H96" s="9"/>
      <c r="I96" s="9"/>
      <c r="J96" s="150"/>
      <c r="K96" s="150"/>
      <c r="L96" s="9"/>
      <c r="M96" s="150"/>
      <c r="N96" s="150"/>
      <c r="O96" s="9"/>
      <c r="P96" s="9"/>
      <c r="Q96" s="9"/>
      <c r="R96" s="9"/>
      <c r="S96" s="9"/>
      <c r="T96" s="9"/>
      <c r="U96" s="9"/>
      <c r="V96" s="9"/>
      <c r="W96" s="9"/>
      <c r="X96" s="9"/>
      <c r="Y96" s="9"/>
      <c r="Z96" s="27"/>
      <c r="AA96" s="27"/>
      <c r="AB96" s="27"/>
      <c r="AC96" s="27"/>
      <c r="AD96" s="27"/>
      <c r="AE96" s="27"/>
      <c r="AF96" s="27"/>
      <c r="AG96" s="9"/>
      <c r="AH96" s="9"/>
      <c r="AI96" s="161"/>
      <c r="AJ96" s="161"/>
      <c r="AK96" s="9"/>
      <c r="AL96" s="161"/>
      <c r="AM96" s="161"/>
      <c r="AN96" s="9"/>
      <c r="AO96" s="9"/>
      <c r="AP96" s="9"/>
      <c r="AQ96" s="9"/>
      <c r="AR96" s="9"/>
      <c r="AS96" s="9"/>
      <c r="AT96" s="9"/>
      <c r="AU96" s="9"/>
      <c r="AV96" s="9"/>
      <c r="AW96" s="9"/>
      <c r="AX96" s="9"/>
    </row>
    <row r="97" ht="13.5" thickBot="1"/>
    <row r="98" spans="1:52" s="16" customFormat="1" ht="15" customHeight="1" thickBot="1">
      <c r="A98" s="76">
        <v>34624200</v>
      </c>
      <c r="C98" s="14" t="s">
        <v>24</v>
      </c>
      <c r="D98" s="142">
        <v>0.039779999999999996</v>
      </c>
      <c r="E98" s="29" t="s">
        <v>40</v>
      </c>
      <c r="F98" s="23"/>
      <c r="G98" s="14" t="s">
        <v>41</v>
      </c>
      <c r="H98" s="221" t="s">
        <v>95</v>
      </c>
      <c r="I98" s="222"/>
      <c r="J98" s="152"/>
      <c r="K98" s="152"/>
      <c r="M98" s="152"/>
      <c r="N98" s="152"/>
      <c r="X98" s="17"/>
      <c r="AB98" s="29"/>
      <c r="AC98" s="29"/>
      <c r="AD98" s="29"/>
      <c r="AE98" s="29"/>
      <c r="AF98" s="29"/>
      <c r="AH98" s="14"/>
      <c r="AI98" s="162"/>
      <c r="AJ98" s="162"/>
      <c r="AK98" s="14"/>
      <c r="AL98" s="162"/>
      <c r="AM98" s="162"/>
      <c r="AN98" s="14"/>
      <c r="AO98" s="14"/>
      <c r="AP98" s="14"/>
      <c r="AQ98" s="14"/>
      <c r="AR98" s="14"/>
      <c r="AS98" s="14"/>
      <c r="AT98" s="14"/>
      <c r="AU98" s="14"/>
      <c r="AV98" s="14"/>
      <c r="AZ98" s="69"/>
    </row>
    <row r="99" spans="1:58" s="68" customFormat="1" ht="12.75" customHeight="1">
      <c r="A99" s="204" t="s">
        <v>21</v>
      </c>
      <c r="B99" s="206" t="s">
        <v>14</v>
      </c>
      <c r="C99" s="207"/>
      <c r="D99" s="207"/>
      <c r="E99" s="207"/>
      <c r="F99" s="207"/>
      <c r="G99" s="207"/>
      <c r="H99" s="207"/>
      <c r="I99" s="207"/>
      <c r="J99" s="207"/>
      <c r="K99" s="207"/>
      <c r="L99" s="207"/>
      <c r="M99" s="207"/>
      <c r="N99" s="207"/>
      <c r="O99" s="207"/>
      <c r="P99" s="207"/>
      <c r="Q99" s="207"/>
      <c r="R99" s="207"/>
      <c r="S99" s="207"/>
      <c r="T99" s="207"/>
      <c r="U99" s="207"/>
      <c r="V99" s="207"/>
      <c r="W99" s="207"/>
      <c r="X99" s="207"/>
      <c r="Y99" s="208"/>
      <c r="Z99" s="26"/>
      <c r="AA99" s="206" t="s">
        <v>38</v>
      </c>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8"/>
      <c r="AY99" s="1"/>
      <c r="BA99"/>
      <c r="BB99"/>
      <c r="BC99"/>
      <c r="BD99"/>
      <c r="BE99"/>
      <c r="BF99"/>
    </row>
    <row r="100" spans="1:58" s="68" customFormat="1" ht="25.5">
      <c r="A100" s="205"/>
      <c r="B100" s="62" t="s">
        <v>26</v>
      </c>
      <c r="C100" s="62" t="s">
        <v>27</v>
      </c>
      <c r="D100" s="62" t="s">
        <v>0</v>
      </c>
      <c r="E100" s="62" t="s">
        <v>1</v>
      </c>
      <c r="F100" s="62" t="s">
        <v>28</v>
      </c>
      <c r="G100" s="62" t="s">
        <v>29</v>
      </c>
      <c r="H100" s="24" t="s">
        <v>15</v>
      </c>
      <c r="I100" s="169" t="s">
        <v>113</v>
      </c>
      <c r="J100" s="169" t="s">
        <v>114</v>
      </c>
      <c r="K100" s="169" t="s">
        <v>115</v>
      </c>
      <c r="L100" s="169" t="s">
        <v>116</v>
      </c>
      <c r="M100" s="169" t="s">
        <v>117</v>
      </c>
      <c r="N100" s="169" t="s">
        <v>118</v>
      </c>
      <c r="O100" s="169" t="s">
        <v>39</v>
      </c>
      <c r="P100" s="63" t="s">
        <v>31</v>
      </c>
      <c r="Q100" s="63" t="s">
        <v>7</v>
      </c>
      <c r="R100" s="63" t="s">
        <v>2</v>
      </c>
      <c r="S100" s="63" t="s">
        <v>3</v>
      </c>
      <c r="T100" s="63" t="s">
        <v>97</v>
      </c>
      <c r="U100" s="63" t="s">
        <v>4</v>
      </c>
      <c r="V100" s="63" t="s">
        <v>5</v>
      </c>
      <c r="W100" s="63" t="s">
        <v>6</v>
      </c>
      <c r="X100" s="24" t="s">
        <v>30</v>
      </c>
      <c r="Y100" s="35" t="s">
        <v>8</v>
      </c>
      <c r="Z100" s="31"/>
      <c r="AA100" s="62" t="s">
        <v>26</v>
      </c>
      <c r="AB100" s="62" t="s">
        <v>27</v>
      </c>
      <c r="AC100" s="62" t="s">
        <v>0</v>
      </c>
      <c r="AD100" s="62" t="s">
        <v>1</v>
      </c>
      <c r="AE100" s="62" t="s">
        <v>28</v>
      </c>
      <c r="AF100" s="62" t="s">
        <v>29</v>
      </c>
      <c r="AG100" s="24" t="s">
        <v>15</v>
      </c>
      <c r="AH100" s="169" t="s">
        <v>113</v>
      </c>
      <c r="AI100" s="169" t="s">
        <v>114</v>
      </c>
      <c r="AJ100" s="169" t="s">
        <v>115</v>
      </c>
      <c r="AK100" s="169" t="s">
        <v>116</v>
      </c>
      <c r="AL100" s="169" t="s">
        <v>117</v>
      </c>
      <c r="AM100" s="169" t="s">
        <v>118</v>
      </c>
      <c r="AN100" s="169" t="s">
        <v>39</v>
      </c>
      <c r="AO100" s="63" t="s">
        <v>31</v>
      </c>
      <c r="AP100" s="63" t="s">
        <v>7</v>
      </c>
      <c r="AQ100" s="63" t="s">
        <v>2</v>
      </c>
      <c r="AR100" s="63" t="s">
        <v>3</v>
      </c>
      <c r="AS100" s="63" t="s">
        <v>97</v>
      </c>
      <c r="AT100" s="63" t="s">
        <v>4</v>
      </c>
      <c r="AU100" s="63" t="s">
        <v>5</v>
      </c>
      <c r="AV100" s="63" t="s">
        <v>6</v>
      </c>
      <c r="AW100" s="24" t="s">
        <v>30</v>
      </c>
      <c r="AX100" s="25" t="s">
        <v>8</v>
      </c>
      <c r="AY100" s="1"/>
      <c r="BA100"/>
      <c r="BB100"/>
      <c r="BC100"/>
      <c r="BD100"/>
      <c r="BE100"/>
      <c r="BF100"/>
    </row>
    <row r="101" spans="1:58" s="68" customFormat="1" ht="12.75">
      <c r="A101" s="18" t="s">
        <v>23</v>
      </c>
      <c r="B101" s="39"/>
      <c r="C101" s="40"/>
      <c r="D101" s="39"/>
      <c r="E101" s="40"/>
      <c r="F101" s="40"/>
      <c r="G101" s="40"/>
      <c r="H101" s="41"/>
      <c r="I101" s="164"/>
      <c r="J101" s="164"/>
      <c r="K101" s="164"/>
      <c r="L101" s="164"/>
      <c r="M101" s="164"/>
      <c r="N101" s="164"/>
      <c r="O101" s="164"/>
      <c r="P101" s="39"/>
      <c r="Q101" s="40"/>
      <c r="R101" s="164"/>
      <c r="S101" s="163"/>
      <c r="T101" s="216">
        <f>+'dal 1 gennaio 2016'!$T$15</f>
        <v>0</v>
      </c>
      <c r="U101" s="164"/>
      <c r="V101" s="163"/>
      <c r="W101" s="164"/>
      <c r="X101" s="42"/>
      <c r="Y101" s="43"/>
      <c r="Z101" s="28"/>
      <c r="AA101" s="47"/>
      <c r="AB101" s="48"/>
      <c r="AC101" s="49"/>
      <c r="AD101" s="48"/>
      <c r="AE101" s="48"/>
      <c r="AF101" s="50"/>
      <c r="AG101" s="51"/>
      <c r="AH101" s="164"/>
      <c r="AI101" s="164"/>
      <c r="AJ101" s="164"/>
      <c r="AK101" s="164"/>
      <c r="AL101" s="164"/>
      <c r="AM101" s="164"/>
      <c r="AN101" s="164"/>
      <c r="AO101" s="46"/>
      <c r="AP101" s="36"/>
      <c r="AQ101" s="36"/>
      <c r="AR101" s="36"/>
      <c r="AS101" s="36"/>
      <c r="AT101" s="36"/>
      <c r="AU101" s="36"/>
      <c r="AV101" s="36"/>
      <c r="AW101" s="51"/>
      <c r="AX101" s="52"/>
      <c r="AY101" s="1"/>
      <c r="BA101"/>
      <c r="BB101"/>
      <c r="BC101"/>
      <c r="BD101"/>
      <c r="BE101"/>
      <c r="BF101"/>
    </row>
    <row r="102" spans="1:58" s="68" customFormat="1" ht="12.75">
      <c r="A102" s="5" t="s">
        <v>25</v>
      </c>
      <c r="B102" s="195">
        <f>+'dal 1 gennaio 2016'!$B$16*$D98</f>
        <v>0.22206329729999996</v>
      </c>
      <c r="C102" s="195">
        <f>+'dal 1 gennaio 2016'!$C$16*$D98</f>
        <v>0.028799924399999996</v>
      </c>
      <c r="D102" s="195">
        <f>+'dal 1 gennaio 2016'!$D$16</f>
        <v>0.007946</v>
      </c>
      <c r="E102" s="195">
        <f>+'dal 1 gennaio 2016'!$E$16</f>
        <v>0</v>
      </c>
      <c r="F102" s="195">
        <f>+'dal 1 gennaio 2016'!$F$16</f>
        <v>0.0125</v>
      </c>
      <c r="G102" s="195">
        <f>+'dal 1 gennaio 2016'!$G$16</f>
        <v>0.016</v>
      </c>
      <c r="H102" s="190">
        <f>+SUM(B102:G109)</f>
        <v>0.2873092217</v>
      </c>
      <c r="I102" s="166"/>
      <c r="J102" s="166"/>
      <c r="K102" s="166"/>
      <c r="L102" s="166"/>
      <c r="M102" s="166"/>
      <c r="N102" s="166"/>
      <c r="O102" s="166"/>
      <c r="P102" s="89">
        <f>+'dal 1 gennaio 2016'!$P$16</f>
        <v>0</v>
      </c>
      <c r="Q102" s="195">
        <f>+'dal 1 gennaio 2016'!$Q$16*$D98</f>
        <v>0.0397594267661682</v>
      </c>
      <c r="R102" s="219">
        <f>+'dal 1 gennaio 2016'!$R$16</f>
        <v>0.010816</v>
      </c>
      <c r="S102" s="167">
        <f>+'dal 1 gennaio 2016'!$S$16</f>
        <v>0</v>
      </c>
      <c r="T102" s="217"/>
      <c r="U102" s="217">
        <f>+'dal 1 gennaio 2016'!$U$16</f>
        <v>0</v>
      </c>
      <c r="V102" s="217">
        <f>+'dal 1 gennaio 2016'!$V$16</f>
        <v>0.009701</v>
      </c>
      <c r="W102" s="217">
        <f>+'dal 1 gennaio 2016'!$W$16</f>
        <v>0.001526</v>
      </c>
      <c r="X102" s="116">
        <f>+P102+Q102+R102+S102+T102+U102+V102+W102</f>
        <v>0.0618024267661682</v>
      </c>
      <c r="Y102" s="38">
        <f>+H102+X102</f>
        <v>0.3491116484661682</v>
      </c>
      <c r="Z102" s="32"/>
      <c r="AA102" s="215">
        <f>+B102</f>
        <v>0.22206329729999996</v>
      </c>
      <c r="AB102" s="215">
        <f>+C102</f>
        <v>0.028799924399999996</v>
      </c>
      <c r="AC102" s="215">
        <f>+'dal 1 gennaio 2016'!$AC$16</f>
        <v>0.007946</v>
      </c>
      <c r="AD102" s="215">
        <f>+'dal 1 gennaio 2016'!$AD$16</f>
        <v>0</v>
      </c>
      <c r="AE102" s="215">
        <f>+'dal 1 gennaio 2016'!$AE$16</f>
        <v>0.0125</v>
      </c>
      <c r="AF102" s="215">
        <f>+'dal 1 gennaio 2016'!$AF$16</f>
        <v>0.016</v>
      </c>
      <c r="AG102" s="190">
        <f>+SUM(AA102:AF107)</f>
        <v>0.2873092217</v>
      </c>
      <c r="AH102" s="166"/>
      <c r="AI102" s="166"/>
      <c r="AJ102" s="166"/>
      <c r="AK102" s="166"/>
      <c r="AL102" s="166"/>
      <c r="AM102" s="166"/>
      <c r="AN102" s="166"/>
      <c r="AO102" s="88">
        <f>+'dal 1 gennaio 2016'!$AO$16</f>
        <v>0</v>
      </c>
      <c r="AP102" s="189">
        <f>+Q102</f>
        <v>0.0397594267661682</v>
      </c>
      <c r="AQ102" s="189">
        <f>+'dal 1 gennaio 2016'!$AQ$16</f>
        <v>0.010816</v>
      </c>
      <c r="AR102" s="56">
        <f>+'dal 1 gennaio 2016'!$AR$16</f>
        <v>0</v>
      </c>
      <c r="AS102" s="189">
        <f>+AS87</f>
        <v>0</v>
      </c>
      <c r="AT102" s="189">
        <f>+'dal 1 gennaio 2016'!$AT$16</f>
        <v>0.001336</v>
      </c>
      <c r="AU102" s="189">
        <f>+'dal 1 gennaio 2016'!$AU$16</f>
        <v>0.009701</v>
      </c>
      <c r="AV102" s="189">
        <f>+'dal 1 gennaio 2016'!$AV$16</f>
        <v>0.001526</v>
      </c>
      <c r="AW102" s="116">
        <f>+AO102+AP102+AQ102+AR102+AS102+AT102+AU102+AV102</f>
        <v>0.0631384267661682</v>
      </c>
      <c r="AX102" s="53">
        <f>+AG102+AW102</f>
        <v>0.3504476484661682</v>
      </c>
      <c r="AY102" s="1"/>
      <c r="BA102"/>
      <c r="BB102"/>
      <c r="BC102"/>
      <c r="BD102"/>
      <c r="BE102"/>
      <c r="BF102"/>
    </row>
    <row r="103" spans="1:58" s="68" customFormat="1" ht="12.75">
      <c r="A103" s="5" t="s">
        <v>9</v>
      </c>
      <c r="B103" s="195"/>
      <c r="C103" s="195"/>
      <c r="D103" s="195"/>
      <c r="E103" s="195"/>
      <c r="F103" s="195"/>
      <c r="G103" s="195"/>
      <c r="H103" s="190"/>
      <c r="I103" s="166"/>
      <c r="J103" s="166"/>
      <c r="K103" s="166"/>
      <c r="L103" s="166"/>
      <c r="M103" s="166"/>
      <c r="N103" s="166"/>
      <c r="O103" s="166"/>
      <c r="P103" s="89">
        <f>+'dal 1 gennaio 2016'!$P$17</f>
        <v>0.06236</v>
      </c>
      <c r="Q103" s="195"/>
      <c r="R103" s="219"/>
      <c r="S103" s="167">
        <f>+'dal 1 gennaio 2016'!$S$17</f>
        <v>0.0376</v>
      </c>
      <c r="T103" s="217"/>
      <c r="U103" s="217"/>
      <c r="V103" s="217"/>
      <c r="W103" s="217"/>
      <c r="X103" s="116">
        <f>+P103+Q102+R102+S103+T102+U102+V102+W102</f>
        <v>0.16176242676616817</v>
      </c>
      <c r="Y103" s="38">
        <f>+H102+X103</f>
        <v>0.4490716484661682</v>
      </c>
      <c r="Z103" s="32"/>
      <c r="AA103" s="215"/>
      <c r="AB103" s="215"/>
      <c r="AC103" s="215"/>
      <c r="AD103" s="215"/>
      <c r="AE103" s="215"/>
      <c r="AF103" s="215"/>
      <c r="AG103" s="190"/>
      <c r="AH103" s="166"/>
      <c r="AI103" s="166"/>
      <c r="AJ103" s="166"/>
      <c r="AK103" s="166"/>
      <c r="AL103" s="166"/>
      <c r="AM103" s="166"/>
      <c r="AN103" s="166"/>
      <c r="AO103" s="88">
        <f>+'dal 1 gennaio 2016'!$AO$17</f>
        <v>0.06236</v>
      </c>
      <c r="AP103" s="189"/>
      <c r="AQ103" s="189"/>
      <c r="AR103" s="56">
        <f>+'dal 1 gennaio 2016'!$AR$17</f>
        <v>0.0376</v>
      </c>
      <c r="AS103" s="189"/>
      <c r="AT103" s="189"/>
      <c r="AU103" s="189"/>
      <c r="AV103" s="189"/>
      <c r="AW103" s="116">
        <f>+AO103+AP102+AQ102+AR103+AS102+AT102+AU102+AV102</f>
        <v>0.16309842676616818</v>
      </c>
      <c r="AX103" s="53">
        <f>+AG102+AW103</f>
        <v>0.4504076484661682</v>
      </c>
      <c r="AY103" s="1"/>
      <c r="BA103"/>
      <c r="BB103"/>
      <c r="BC103"/>
      <c r="BD103"/>
      <c r="BE103"/>
      <c r="BF103"/>
    </row>
    <row r="104" spans="1:58" s="68" customFormat="1" ht="12.75">
      <c r="A104" s="5" t="s">
        <v>11</v>
      </c>
      <c r="B104" s="195"/>
      <c r="C104" s="195"/>
      <c r="D104" s="195"/>
      <c r="E104" s="195"/>
      <c r="F104" s="195"/>
      <c r="G104" s="195"/>
      <c r="H104" s="190"/>
      <c r="I104" s="166"/>
      <c r="J104" s="166"/>
      <c r="K104" s="166"/>
      <c r="L104" s="166"/>
      <c r="M104" s="166"/>
      <c r="N104" s="166"/>
      <c r="O104" s="166"/>
      <c r="P104" s="89">
        <f>+'dal 1 gennaio 2016'!$P$18</f>
        <v>0.057077</v>
      </c>
      <c r="Q104" s="195"/>
      <c r="R104" s="219"/>
      <c r="S104" s="167">
        <f>+'dal 1 gennaio 2016'!$S$18</f>
        <v>0.0217</v>
      </c>
      <c r="T104" s="217"/>
      <c r="U104" s="217"/>
      <c r="V104" s="217"/>
      <c r="W104" s="217"/>
      <c r="X104" s="116">
        <f>+P104+Q102+R102+S104+T102+U102+V102+W102</f>
        <v>0.1405794267661682</v>
      </c>
      <c r="Y104" s="38">
        <f>+H102+X104</f>
        <v>0.4278886484661682</v>
      </c>
      <c r="Z104" s="32"/>
      <c r="AA104" s="215"/>
      <c r="AB104" s="215"/>
      <c r="AC104" s="215"/>
      <c r="AD104" s="215"/>
      <c r="AE104" s="215"/>
      <c r="AF104" s="215"/>
      <c r="AG104" s="190"/>
      <c r="AH104" s="166"/>
      <c r="AI104" s="166"/>
      <c r="AJ104" s="166"/>
      <c r="AK104" s="166"/>
      <c r="AL104" s="166"/>
      <c r="AM104" s="166"/>
      <c r="AN104" s="166"/>
      <c r="AO104" s="88">
        <f>+'dal 1 gennaio 2016'!$AO$18</f>
        <v>0.057077</v>
      </c>
      <c r="AP104" s="189"/>
      <c r="AQ104" s="189"/>
      <c r="AR104" s="56">
        <f>+'dal 1 gennaio 2016'!$AR$18</f>
        <v>0.0217</v>
      </c>
      <c r="AS104" s="189"/>
      <c r="AT104" s="189"/>
      <c r="AU104" s="189"/>
      <c r="AV104" s="189"/>
      <c r="AW104" s="116">
        <f>+AO104+AP102+AQ102+AR104+AS102+AT102+AU102+AV102</f>
        <v>0.1419154267661682</v>
      </c>
      <c r="AX104" s="53">
        <f>+AG102+AW104</f>
        <v>0.4292246484661682</v>
      </c>
      <c r="AY104" s="1"/>
      <c r="BA104"/>
      <c r="BB104"/>
      <c r="BC104"/>
      <c r="BD104"/>
      <c r="BE104"/>
      <c r="BF104"/>
    </row>
    <row r="105" spans="1:58" s="68" customFormat="1" ht="12.75">
      <c r="A105" s="5" t="s">
        <v>12</v>
      </c>
      <c r="B105" s="195"/>
      <c r="C105" s="195"/>
      <c r="D105" s="195"/>
      <c r="E105" s="195"/>
      <c r="F105" s="195"/>
      <c r="G105" s="195"/>
      <c r="H105" s="190"/>
      <c r="I105" s="166"/>
      <c r="J105" s="166"/>
      <c r="K105" s="166"/>
      <c r="L105" s="166"/>
      <c r="M105" s="166"/>
      <c r="N105" s="166"/>
      <c r="O105" s="166"/>
      <c r="P105" s="89">
        <f>+'dal 1 gennaio 2016'!$P$19</f>
        <v>0.057317</v>
      </c>
      <c r="Q105" s="195"/>
      <c r="R105" s="219"/>
      <c r="S105" s="167">
        <f>+'dal 1 gennaio 2016'!$S$19</f>
        <v>0.0173</v>
      </c>
      <c r="T105" s="217"/>
      <c r="U105" s="217"/>
      <c r="V105" s="217"/>
      <c r="W105" s="217"/>
      <c r="X105" s="116">
        <f>+P105+Q102+R102+S105+T102+U102+V102+W102</f>
        <v>0.1364194267661682</v>
      </c>
      <c r="Y105" s="38">
        <f>+H102+X105</f>
        <v>0.4237286484661682</v>
      </c>
      <c r="Z105" s="32"/>
      <c r="AA105" s="215"/>
      <c r="AB105" s="215"/>
      <c r="AC105" s="215"/>
      <c r="AD105" s="215"/>
      <c r="AE105" s="215"/>
      <c r="AF105" s="215"/>
      <c r="AG105" s="190"/>
      <c r="AH105" s="166"/>
      <c r="AI105" s="166"/>
      <c r="AJ105" s="166"/>
      <c r="AK105" s="166"/>
      <c r="AL105" s="166"/>
      <c r="AM105" s="166"/>
      <c r="AN105" s="166"/>
      <c r="AO105" s="88">
        <f>+'dal 1 gennaio 2016'!$AO$19</f>
        <v>0.057317</v>
      </c>
      <c r="AP105" s="189"/>
      <c r="AQ105" s="189"/>
      <c r="AR105" s="56">
        <f>+'dal 1 gennaio 2016'!$AR$19</f>
        <v>0.0173</v>
      </c>
      <c r="AS105" s="189"/>
      <c r="AT105" s="189"/>
      <c r="AU105" s="189"/>
      <c r="AV105" s="189"/>
      <c r="AW105" s="116">
        <f>+AO105+AP102+AQ102+AR105+AS102+AT102+AU102+AV102</f>
        <v>0.1377554267661682</v>
      </c>
      <c r="AX105" s="53">
        <f>+AG102+AW105</f>
        <v>0.4250646484661682</v>
      </c>
      <c r="AY105" s="1"/>
      <c r="BA105"/>
      <c r="BB105"/>
      <c r="BC105"/>
      <c r="BD105"/>
      <c r="BE105"/>
      <c r="BF105"/>
    </row>
    <row r="106" spans="1:58" s="68" customFormat="1" ht="12.75">
      <c r="A106" s="5" t="s">
        <v>13</v>
      </c>
      <c r="B106" s="195"/>
      <c r="C106" s="195"/>
      <c r="D106" s="195"/>
      <c r="E106" s="195"/>
      <c r="F106" s="195"/>
      <c r="G106" s="195"/>
      <c r="H106" s="190"/>
      <c r="I106" s="166"/>
      <c r="J106" s="166"/>
      <c r="K106" s="166"/>
      <c r="L106" s="166"/>
      <c r="M106" s="166"/>
      <c r="N106" s="166"/>
      <c r="O106" s="166"/>
      <c r="P106" s="89">
        <f>+'dal 1 gennaio 2016'!$P$20</f>
        <v>0.042828</v>
      </c>
      <c r="Q106" s="195"/>
      <c r="R106" s="219"/>
      <c r="S106" s="167">
        <f>+'dal 1 gennaio 2016'!$S$20</f>
        <v>0.012</v>
      </c>
      <c r="T106" s="217"/>
      <c r="U106" s="217"/>
      <c r="V106" s="217"/>
      <c r="W106" s="217"/>
      <c r="X106" s="116">
        <f>+P106+Q102+R102+S106+T102+U102+V102+W102</f>
        <v>0.1166304267661682</v>
      </c>
      <c r="Y106" s="38">
        <f>+H102+X106</f>
        <v>0.4039396484661682</v>
      </c>
      <c r="Z106" s="32"/>
      <c r="AA106" s="215"/>
      <c r="AB106" s="215"/>
      <c r="AC106" s="215"/>
      <c r="AD106" s="215"/>
      <c r="AE106" s="215"/>
      <c r="AF106" s="215"/>
      <c r="AG106" s="190"/>
      <c r="AH106" s="166"/>
      <c r="AI106" s="166"/>
      <c r="AJ106" s="166"/>
      <c r="AK106" s="166"/>
      <c r="AL106" s="166"/>
      <c r="AM106" s="166"/>
      <c r="AN106" s="166"/>
      <c r="AO106" s="88">
        <f>+'dal 1 gennaio 2016'!$AO$20</f>
        <v>0.042828</v>
      </c>
      <c r="AP106" s="189"/>
      <c r="AQ106" s="189"/>
      <c r="AR106" s="56">
        <f>+'dal 1 gennaio 2016'!$AR$20</f>
        <v>0.012</v>
      </c>
      <c r="AS106" s="189"/>
      <c r="AT106" s="189"/>
      <c r="AU106" s="189"/>
      <c r="AV106" s="189"/>
      <c r="AW106" s="116">
        <f>+AO106+AP102+AQ102+AR106+AS102+AT102+AU102+AV102</f>
        <v>0.1179664267661682</v>
      </c>
      <c r="AX106" s="53">
        <f>+AG102+AW106</f>
        <v>0.4052756484661682</v>
      </c>
      <c r="AY106" s="1"/>
      <c r="BA106"/>
      <c r="BB106"/>
      <c r="BC106"/>
      <c r="BD106"/>
      <c r="BE106"/>
      <c r="BF106"/>
    </row>
    <row r="107" spans="1:50" ht="12.75">
      <c r="A107" s="5" t="s">
        <v>20</v>
      </c>
      <c r="B107" s="195"/>
      <c r="C107" s="195"/>
      <c r="D107" s="195"/>
      <c r="E107" s="195"/>
      <c r="F107" s="195"/>
      <c r="G107" s="195"/>
      <c r="H107" s="190"/>
      <c r="I107" s="166"/>
      <c r="J107" s="166"/>
      <c r="K107" s="166"/>
      <c r="L107" s="166"/>
      <c r="M107" s="166"/>
      <c r="N107" s="166"/>
      <c r="O107" s="166"/>
      <c r="P107" s="89">
        <f>+'dal 1 gennaio 2016'!$P$21</f>
        <v>0.021694</v>
      </c>
      <c r="Q107" s="195"/>
      <c r="R107" s="220"/>
      <c r="S107" s="167">
        <f>+'dal 1 gennaio 2016'!$S$21</f>
        <v>0.0042</v>
      </c>
      <c r="T107" s="217"/>
      <c r="U107" s="218"/>
      <c r="V107" s="218"/>
      <c r="W107" s="218"/>
      <c r="X107" s="116">
        <f>+P107+Q102+R102+S107+T102+U102+V102+W102</f>
        <v>0.0876964267661682</v>
      </c>
      <c r="Y107" s="38">
        <f>+H102+X107</f>
        <v>0.37500564846616824</v>
      </c>
      <c r="Z107" s="32"/>
      <c r="AA107" s="215"/>
      <c r="AB107" s="215"/>
      <c r="AC107" s="215"/>
      <c r="AD107" s="215"/>
      <c r="AE107" s="215"/>
      <c r="AF107" s="215"/>
      <c r="AG107" s="190"/>
      <c r="AH107" s="166"/>
      <c r="AI107" s="166"/>
      <c r="AJ107" s="166"/>
      <c r="AK107" s="166"/>
      <c r="AL107" s="166"/>
      <c r="AM107" s="166"/>
      <c r="AN107" s="166"/>
      <c r="AO107" s="88">
        <f>+'dal 1 gennaio 2016'!$AO$21</f>
        <v>0.021694</v>
      </c>
      <c r="AP107" s="189"/>
      <c r="AQ107" s="189"/>
      <c r="AR107" s="56">
        <f>+'dal 1 gennaio 2016'!$AR$21</f>
        <v>0.0042</v>
      </c>
      <c r="AS107" s="189"/>
      <c r="AT107" s="189"/>
      <c r="AU107" s="189"/>
      <c r="AV107" s="189"/>
      <c r="AW107" s="116">
        <f>+AO107+AP102+AQ102+AR107+AS102+AT102+AU102+AV102</f>
        <v>0.08903242676616821</v>
      </c>
      <c r="AX107" s="53">
        <f>+AG102+AW107</f>
        <v>0.37634164846616824</v>
      </c>
    </row>
    <row r="108" spans="1:50" ht="12.75">
      <c r="A108" s="5" t="s">
        <v>19</v>
      </c>
      <c r="B108" s="195"/>
      <c r="C108" s="195"/>
      <c r="D108" s="195"/>
      <c r="E108" s="195"/>
      <c r="F108" s="195"/>
      <c r="G108" s="195"/>
      <c r="H108" s="190"/>
      <c r="I108" s="166"/>
      <c r="J108" s="166"/>
      <c r="K108" s="166"/>
      <c r="L108" s="166"/>
      <c r="M108" s="166"/>
      <c r="N108" s="166"/>
      <c r="O108" s="166"/>
      <c r="P108" s="89">
        <f>+'dal 1 gennaio 2016'!$P$22</f>
        <v>0.010647</v>
      </c>
      <c r="Q108" s="195"/>
      <c r="R108" s="219">
        <f>+'dal 1 gennaio 2016'!$R$22</f>
        <v>0.005465</v>
      </c>
      <c r="S108" s="167">
        <f>+'dal 1 gennaio 2016'!$S$22</f>
        <v>0</v>
      </c>
      <c r="T108" s="217"/>
      <c r="U108" s="219">
        <f>+'dal 1 gennaio 2016'!$U$22</f>
        <v>0</v>
      </c>
      <c r="V108" s="219">
        <f>+'dal 1 gennaio 2016'!$V$22</f>
        <v>0.005545</v>
      </c>
      <c r="W108" s="219">
        <f>+'dal 1 gennaio 2016'!$W$22</f>
        <v>0.000771</v>
      </c>
      <c r="X108" s="116">
        <f>+P108+Q102+R108+S108+T102+U108+V108+W108</f>
        <v>0.0621874267661682</v>
      </c>
      <c r="Y108" s="38">
        <f>+H102+X108</f>
        <v>0.34949664846616824</v>
      </c>
      <c r="Z108" s="32"/>
      <c r="AA108" s="65" t="s">
        <v>34</v>
      </c>
      <c r="AB108" s="65" t="s">
        <v>34</v>
      </c>
      <c r="AC108" s="65" t="s">
        <v>34</v>
      </c>
      <c r="AD108" s="65" t="s">
        <v>34</v>
      </c>
      <c r="AE108" s="65" t="s">
        <v>34</v>
      </c>
      <c r="AF108" s="65" t="s">
        <v>34</v>
      </c>
      <c r="AG108" s="64" t="s">
        <v>34</v>
      </c>
      <c r="AH108" s="166"/>
      <c r="AI108" s="166"/>
      <c r="AJ108" s="166"/>
      <c r="AK108" s="166"/>
      <c r="AL108" s="166"/>
      <c r="AM108" s="166"/>
      <c r="AN108" s="166"/>
      <c r="AO108" s="66" t="s">
        <v>34</v>
      </c>
      <c r="AP108" s="66" t="s">
        <v>34</v>
      </c>
      <c r="AQ108" s="66" t="s">
        <v>34</v>
      </c>
      <c r="AR108" s="66" t="s">
        <v>34</v>
      </c>
      <c r="AS108" s="66" t="s">
        <v>34</v>
      </c>
      <c r="AT108" s="66" t="s">
        <v>34</v>
      </c>
      <c r="AU108" s="66" t="s">
        <v>34</v>
      </c>
      <c r="AV108" s="66" t="s">
        <v>34</v>
      </c>
      <c r="AW108" s="66" t="s">
        <v>34</v>
      </c>
      <c r="AX108" s="67" t="s">
        <v>34</v>
      </c>
    </row>
    <row r="109" spans="1:50" ht="12.75">
      <c r="A109" s="7" t="s">
        <v>18</v>
      </c>
      <c r="B109" s="196"/>
      <c r="C109" s="196"/>
      <c r="D109" s="196"/>
      <c r="E109" s="196"/>
      <c r="F109" s="196"/>
      <c r="G109" s="196"/>
      <c r="H109" s="209"/>
      <c r="I109" s="168"/>
      <c r="J109" s="168"/>
      <c r="K109" s="168"/>
      <c r="L109" s="168"/>
      <c r="M109" s="168"/>
      <c r="N109" s="168"/>
      <c r="O109" s="168"/>
      <c r="P109" s="89">
        <f>+'dal 1 gennaio 2016'!$P$23</f>
        <v>0.002962</v>
      </c>
      <c r="Q109" s="196"/>
      <c r="R109" s="220"/>
      <c r="S109" s="167">
        <f>+'dal 1 gennaio 2016'!$S$23</f>
        <v>0</v>
      </c>
      <c r="T109" s="218"/>
      <c r="U109" s="220"/>
      <c r="V109" s="220"/>
      <c r="W109" s="220"/>
      <c r="X109" s="116">
        <f>+P109+Q102+R108+S109+T102+U108+V108+W108</f>
        <v>0.0545024267661682</v>
      </c>
      <c r="Y109" s="38">
        <f>+H102+X109</f>
        <v>0.3418116484661682</v>
      </c>
      <c r="Z109" s="32"/>
      <c r="AA109" s="65" t="s">
        <v>34</v>
      </c>
      <c r="AB109" s="65" t="s">
        <v>34</v>
      </c>
      <c r="AC109" s="65" t="s">
        <v>34</v>
      </c>
      <c r="AD109" s="65" t="s">
        <v>34</v>
      </c>
      <c r="AE109" s="65" t="s">
        <v>34</v>
      </c>
      <c r="AF109" s="65" t="s">
        <v>34</v>
      </c>
      <c r="AG109" s="64" t="s">
        <v>34</v>
      </c>
      <c r="AH109" s="168"/>
      <c r="AI109" s="168"/>
      <c r="AJ109" s="168"/>
      <c r="AK109" s="168"/>
      <c r="AL109" s="168"/>
      <c r="AM109" s="168"/>
      <c r="AN109" s="168"/>
      <c r="AO109" s="66" t="s">
        <v>34</v>
      </c>
      <c r="AP109" s="66" t="s">
        <v>34</v>
      </c>
      <c r="AQ109" s="66" t="s">
        <v>34</v>
      </c>
      <c r="AR109" s="66" t="s">
        <v>34</v>
      </c>
      <c r="AS109" s="66" t="s">
        <v>34</v>
      </c>
      <c r="AT109" s="66" t="s">
        <v>34</v>
      </c>
      <c r="AU109" s="66" t="s">
        <v>34</v>
      </c>
      <c r="AV109" s="66" t="s">
        <v>34</v>
      </c>
      <c r="AW109" s="66" t="s">
        <v>34</v>
      </c>
      <c r="AX109" s="67" t="s">
        <v>34</v>
      </c>
    </row>
    <row r="110" spans="1:50" ht="12.75">
      <c r="A110" s="19" t="s">
        <v>10</v>
      </c>
      <c r="B110" s="55"/>
      <c r="C110" s="55"/>
      <c r="D110" s="55">
        <f>+'dal 1 gennaio 2016'!$D$24</f>
        <v>58.83</v>
      </c>
      <c r="E110" s="55"/>
      <c r="F110" s="55"/>
      <c r="G110" s="55"/>
      <c r="H110" s="44">
        <f>+SUM(B110:G110)</f>
        <v>58.83</v>
      </c>
      <c r="I110" s="165">
        <f>+'dal 1 gennaio 2016'!$I$24</f>
        <v>31.619940620917365</v>
      </c>
      <c r="J110" s="165">
        <f>+'dal 1 gennaio 2016'!$J$24</f>
        <v>203.88148392766553</v>
      </c>
      <c r="K110" s="165">
        <f>+'dal 1 gennaio 2016'!$K$24</f>
        <v>695.9587440306058</v>
      </c>
      <c r="L110" s="165">
        <f>+'dal 1 gennaio 2016'!$L$24</f>
        <v>15.001773550270931</v>
      </c>
      <c r="M110" s="165">
        <f>+'dal 1 gennaio 2016'!$M$24</f>
        <v>96.72958876313359</v>
      </c>
      <c r="N110" s="165">
        <f>+'dal 1 gennaio 2016'!$N$24</f>
        <v>330.19086289401173</v>
      </c>
      <c r="O110" s="165">
        <f>+'dal 1 gennaio 2016'!$O$24</f>
        <v>1.2</v>
      </c>
      <c r="P110" s="57"/>
      <c r="Q110" s="57"/>
      <c r="R110" s="57"/>
      <c r="S110" s="57">
        <f>+'dal 1 gennaio 2016'!$S$24</f>
        <v>-27.01</v>
      </c>
      <c r="T110" s="57"/>
      <c r="U110" s="57"/>
      <c r="V110" s="57"/>
      <c r="W110" s="57"/>
      <c r="X110" s="44"/>
      <c r="Y110" s="45"/>
      <c r="Z110" s="33"/>
      <c r="AA110" s="58"/>
      <c r="AB110" s="59"/>
      <c r="AC110" s="60">
        <f>+'dal 1 gennaio 2016'!$AC$24</f>
        <v>77.26</v>
      </c>
      <c r="AD110" s="59"/>
      <c r="AE110" s="59"/>
      <c r="AF110" s="61"/>
      <c r="AG110" s="44">
        <f>+SUM(AA110:AF110)</f>
        <v>77.26</v>
      </c>
      <c r="AH110" s="165">
        <f>+I110</f>
        <v>31.619940620917365</v>
      </c>
      <c r="AI110" s="165">
        <f aca="true" t="shared" si="31" ref="AI110">+J110</f>
        <v>203.88148392766553</v>
      </c>
      <c r="AJ110" s="165">
        <f aca="true" t="shared" si="32" ref="AJ110">+K110</f>
        <v>695.9587440306058</v>
      </c>
      <c r="AK110" s="165">
        <f aca="true" t="shared" si="33" ref="AK110">+L110</f>
        <v>15.001773550270931</v>
      </c>
      <c r="AL110" s="165">
        <f aca="true" t="shared" si="34" ref="AL110">+M110</f>
        <v>96.72958876313359</v>
      </c>
      <c r="AM110" s="165">
        <f aca="true" t="shared" si="35" ref="AM110">+N110</f>
        <v>330.19086289401173</v>
      </c>
      <c r="AN110" s="165">
        <f aca="true" t="shared" si="36" ref="AN110">+O110</f>
        <v>1.2</v>
      </c>
      <c r="AO110" s="57"/>
      <c r="AP110" s="57"/>
      <c r="AQ110" s="57"/>
      <c r="AR110" s="57">
        <f>+'dal 1 gennaio 2016'!$AR$24</f>
        <v>-27.01</v>
      </c>
      <c r="AS110" s="57"/>
      <c r="AT110" s="57"/>
      <c r="AU110" s="57"/>
      <c r="AV110" s="57"/>
      <c r="AW110" s="54"/>
      <c r="AX110" s="45"/>
    </row>
    <row r="112" ht="13.5" thickBot="1"/>
    <row r="113" spans="1:52" s="16" customFormat="1" ht="15" customHeight="1" thickBot="1">
      <c r="A113" s="76">
        <v>34625300</v>
      </c>
      <c r="C113" s="14" t="s">
        <v>24</v>
      </c>
      <c r="D113" s="142">
        <v>0.03937</v>
      </c>
      <c r="E113" s="29" t="s">
        <v>40</v>
      </c>
      <c r="F113" s="23"/>
      <c r="G113" s="14" t="s">
        <v>41</v>
      </c>
      <c r="H113" s="221" t="s">
        <v>102</v>
      </c>
      <c r="I113" s="222"/>
      <c r="J113" s="152"/>
      <c r="K113" s="152"/>
      <c r="M113" s="152"/>
      <c r="N113" s="152"/>
      <c r="X113" s="17"/>
      <c r="AB113" s="29"/>
      <c r="AC113" s="29"/>
      <c r="AD113" s="29"/>
      <c r="AE113" s="29"/>
      <c r="AF113" s="29"/>
      <c r="AH113" s="14"/>
      <c r="AI113" s="162"/>
      <c r="AJ113" s="162"/>
      <c r="AK113" s="14"/>
      <c r="AL113" s="162"/>
      <c r="AM113" s="162"/>
      <c r="AN113" s="14"/>
      <c r="AO113" s="14"/>
      <c r="AP113" s="14"/>
      <c r="AQ113" s="14"/>
      <c r="AR113" s="14"/>
      <c r="AS113" s="14"/>
      <c r="AT113" s="14"/>
      <c r="AU113" s="14"/>
      <c r="AV113" s="14"/>
      <c r="AZ113" s="69"/>
    </row>
    <row r="114" spans="1:58" s="68" customFormat="1" ht="12.75" customHeight="1">
      <c r="A114" s="204" t="s">
        <v>21</v>
      </c>
      <c r="B114" s="206" t="s">
        <v>14</v>
      </c>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8"/>
      <c r="Z114" s="26"/>
      <c r="AA114" s="206" t="s">
        <v>38</v>
      </c>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8"/>
      <c r="AY114" s="1"/>
      <c r="BA114"/>
      <c r="BB114"/>
      <c r="BC114"/>
      <c r="BD114"/>
      <c r="BE114"/>
      <c r="BF114"/>
    </row>
    <row r="115" spans="1:58" s="68" customFormat="1" ht="25.5">
      <c r="A115" s="205"/>
      <c r="B115" s="62" t="s">
        <v>26</v>
      </c>
      <c r="C115" s="62" t="s">
        <v>27</v>
      </c>
      <c r="D115" s="62" t="s">
        <v>0</v>
      </c>
      <c r="E115" s="62" t="s">
        <v>1</v>
      </c>
      <c r="F115" s="62" t="s">
        <v>28</v>
      </c>
      <c r="G115" s="62" t="s">
        <v>29</v>
      </c>
      <c r="H115" s="24" t="s">
        <v>15</v>
      </c>
      <c r="I115" s="169" t="s">
        <v>113</v>
      </c>
      <c r="J115" s="169" t="s">
        <v>114</v>
      </c>
      <c r="K115" s="169" t="s">
        <v>115</v>
      </c>
      <c r="L115" s="169" t="s">
        <v>116</v>
      </c>
      <c r="M115" s="169" t="s">
        <v>117</v>
      </c>
      <c r="N115" s="169" t="s">
        <v>118</v>
      </c>
      <c r="O115" s="169" t="s">
        <v>39</v>
      </c>
      <c r="P115" s="63" t="s">
        <v>31</v>
      </c>
      <c r="Q115" s="63" t="s">
        <v>7</v>
      </c>
      <c r="R115" s="63" t="s">
        <v>2</v>
      </c>
      <c r="S115" s="63" t="s">
        <v>3</v>
      </c>
      <c r="T115" s="63" t="s">
        <v>97</v>
      </c>
      <c r="U115" s="63" t="s">
        <v>4</v>
      </c>
      <c r="V115" s="63" t="s">
        <v>5</v>
      </c>
      <c r="W115" s="63" t="s">
        <v>6</v>
      </c>
      <c r="X115" s="24" t="s">
        <v>30</v>
      </c>
      <c r="Y115" s="35" t="s">
        <v>8</v>
      </c>
      <c r="Z115" s="31"/>
      <c r="AA115" s="62" t="s">
        <v>26</v>
      </c>
      <c r="AB115" s="62" t="s">
        <v>27</v>
      </c>
      <c r="AC115" s="62" t="s">
        <v>0</v>
      </c>
      <c r="AD115" s="62" t="s">
        <v>1</v>
      </c>
      <c r="AE115" s="62" t="s">
        <v>28</v>
      </c>
      <c r="AF115" s="62" t="s">
        <v>29</v>
      </c>
      <c r="AG115" s="24" t="s">
        <v>15</v>
      </c>
      <c r="AH115" s="169" t="s">
        <v>113</v>
      </c>
      <c r="AI115" s="169" t="s">
        <v>114</v>
      </c>
      <c r="AJ115" s="169" t="s">
        <v>115</v>
      </c>
      <c r="AK115" s="169" t="s">
        <v>116</v>
      </c>
      <c r="AL115" s="169" t="s">
        <v>117</v>
      </c>
      <c r="AM115" s="169" t="s">
        <v>118</v>
      </c>
      <c r="AN115" s="169" t="s">
        <v>39</v>
      </c>
      <c r="AO115" s="63" t="s">
        <v>31</v>
      </c>
      <c r="AP115" s="63" t="s">
        <v>7</v>
      </c>
      <c r="AQ115" s="63" t="s">
        <v>2</v>
      </c>
      <c r="AR115" s="63" t="s">
        <v>3</v>
      </c>
      <c r="AS115" s="63" t="s">
        <v>97</v>
      </c>
      <c r="AT115" s="63" t="s">
        <v>4</v>
      </c>
      <c r="AU115" s="63" t="s">
        <v>5</v>
      </c>
      <c r="AV115" s="63" t="s">
        <v>6</v>
      </c>
      <c r="AW115" s="24" t="s">
        <v>30</v>
      </c>
      <c r="AX115" s="25" t="s">
        <v>8</v>
      </c>
      <c r="AY115" s="1"/>
      <c r="BA115"/>
      <c r="BB115"/>
      <c r="BC115"/>
      <c r="BD115"/>
      <c r="BE115"/>
      <c r="BF115"/>
    </row>
    <row r="116" spans="1:58" s="68" customFormat="1" ht="12.75">
      <c r="A116" s="18" t="s">
        <v>23</v>
      </c>
      <c r="B116" s="39"/>
      <c r="C116" s="40"/>
      <c r="D116" s="39"/>
      <c r="E116" s="40"/>
      <c r="F116" s="40"/>
      <c r="G116" s="40"/>
      <c r="H116" s="41"/>
      <c r="I116" s="164"/>
      <c r="J116" s="164"/>
      <c r="K116" s="164"/>
      <c r="L116" s="164"/>
      <c r="M116" s="164"/>
      <c r="N116" s="164"/>
      <c r="O116" s="164"/>
      <c r="P116" s="39"/>
      <c r="Q116" s="40"/>
      <c r="R116" s="164"/>
      <c r="S116" s="163"/>
      <c r="T116" s="216">
        <f>+'dal 1 gennaio 2016'!$T$15</f>
        <v>0</v>
      </c>
      <c r="U116" s="164"/>
      <c r="V116" s="163"/>
      <c r="W116" s="164"/>
      <c r="X116" s="42"/>
      <c r="Y116" s="43"/>
      <c r="Z116" s="28"/>
      <c r="AA116" s="47"/>
      <c r="AB116" s="48"/>
      <c r="AC116" s="49"/>
      <c r="AD116" s="48"/>
      <c r="AE116" s="48"/>
      <c r="AF116" s="50"/>
      <c r="AG116" s="51"/>
      <c r="AH116" s="164"/>
      <c r="AI116" s="164"/>
      <c r="AJ116" s="164"/>
      <c r="AK116" s="164"/>
      <c r="AL116" s="164"/>
      <c r="AM116" s="164"/>
      <c r="AN116" s="164"/>
      <c r="AO116" s="46"/>
      <c r="AP116" s="36"/>
      <c r="AQ116" s="36"/>
      <c r="AR116" s="36"/>
      <c r="AS116" s="36"/>
      <c r="AT116" s="36"/>
      <c r="AU116" s="36"/>
      <c r="AV116" s="36"/>
      <c r="AW116" s="51"/>
      <c r="AX116" s="52"/>
      <c r="AY116" s="1"/>
      <c r="BA116"/>
      <c r="BB116"/>
      <c r="BC116"/>
      <c r="BD116"/>
      <c r="BE116"/>
      <c r="BF116"/>
    </row>
    <row r="117" spans="1:58" s="68" customFormat="1" ht="12.75">
      <c r="A117" s="5" t="s">
        <v>25</v>
      </c>
      <c r="B117" s="195">
        <f>+'dal 1 gennaio 2016'!$B$16*$D113</f>
        <v>0.21977456045</v>
      </c>
      <c r="C117" s="195">
        <f>+'dal 1 gennaio 2016'!$C$16*$D113</f>
        <v>0.0285030926</v>
      </c>
      <c r="D117" s="195">
        <f>+'dal 1 gennaio 2016'!$D$16</f>
        <v>0.007946</v>
      </c>
      <c r="E117" s="195">
        <f>+'dal 1 gennaio 2016'!$E$16</f>
        <v>0</v>
      </c>
      <c r="F117" s="195">
        <f>+'dal 1 gennaio 2016'!$F$16</f>
        <v>0.0125</v>
      </c>
      <c r="G117" s="195">
        <f>+'dal 1 gennaio 2016'!$G$16</f>
        <v>0.016</v>
      </c>
      <c r="H117" s="190">
        <f>+SUM(B117:G124)</f>
        <v>0.28472365305</v>
      </c>
      <c r="I117" s="166"/>
      <c r="J117" s="166"/>
      <c r="K117" s="166"/>
      <c r="L117" s="166"/>
      <c r="M117" s="166"/>
      <c r="N117" s="166"/>
      <c r="O117" s="166"/>
      <c r="P117" s="89">
        <f>+'dal 1 gennaio 2016'!$P$16</f>
        <v>0</v>
      </c>
      <c r="Q117" s="195">
        <f>+'dal 1 gennaio 2016'!$Q$16*$D113</f>
        <v>0.039349638808045304</v>
      </c>
      <c r="R117" s="219">
        <f>+'dal 1 gennaio 2016'!$R$16</f>
        <v>0.010816</v>
      </c>
      <c r="S117" s="167">
        <f>+'dal 1 gennaio 2016'!$S$16</f>
        <v>0</v>
      </c>
      <c r="T117" s="217"/>
      <c r="U117" s="217">
        <f>+'dal 1 gennaio 2016'!$U$16</f>
        <v>0</v>
      </c>
      <c r="V117" s="217">
        <f>+'dal 1 gennaio 2016'!$V$16</f>
        <v>0.009701</v>
      </c>
      <c r="W117" s="217">
        <f>+'dal 1 gennaio 2016'!$W$16</f>
        <v>0.001526</v>
      </c>
      <c r="X117" s="116">
        <f>+P117+Q117+R117+S117+T117+U117+V117+W117</f>
        <v>0.061392638808045304</v>
      </c>
      <c r="Y117" s="38">
        <f>+H117+X117</f>
        <v>0.3461162918580453</v>
      </c>
      <c r="Z117" s="32"/>
      <c r="AA117" s="215">
        <f>+B117</f>
        <v>0.21977456045</v>
      </c>
      <c r="AB117" s="215">
        <f>+C117</f>
        <v>0.0285030926</v>
      </c>
      <c r="AC117" s="215">
        <f>+'dal 1 gennaio 2016'!$AC$16</f>
        <v>0.007946</v>
      </c>
      <c r="AD117" s="215">
        <f>+'dal 1 gennaio 2016'!$AD$16</f>
        <v>0</v>
      </c>
      <c r="AE117" s="215">
        <f>+'dal 1 gennaio 2016'!$AE$16</f>
        <v>0.0125</v>
      </c>
      <c r="AF117" s="215">
        <f>+'dal 1 gennaio 2016'!$AF$16</f>
        <v>0.016</v>
      </c>
      <c r="AG117" s="190">
        <f>+SUM(AA117:AF122)</f>
        <v>0.28472365305</v>
      </c>
      <c r="AH117" s="166"/>
      <c r="AI117" s="166"/>
      <c r="AJ117" s="166"/>
      <c r="AK117" s="166"/>
      <c r="AL117" s="166"/>
      <c r="AM117" s="166"/>
      <c r="AN117" s="166"/>
      <c r="AO117" s="99">
        <f>+'dal 1 gennaio 2016'!$AO$16</f>
        <v>0</v>
      </c>
      <c r="AP117" s="189">
        <f>+Q117</f>
        <v>0.039349638808045304</v>
      </c>
      <c r="AQ117" s="189">
        <f>+'dal 1 gennaio 2016'!$AQ$16</f>
        <v>0.010816</v>
      </c>
      <c r="AR117" s="56">
        <f>+'dal 1 gennaio 2016'!$AR$16</f>
        <v>0</v>
      </c>
      <c r="AS117" s="189">
        <f>+AS102</f>
        <v>0</v>
      </c>
      <c r="AT117" s="189">
        <f>+'dal 1 gennaio 2016'!$AT$16</f>
        <v>0.001336</v>
      </c>
      <c r="AU117" s="189">
        <f>+'dal 1 gennaio 2016'!$AU$16</f>
        <v>0.009701</v>
      </c>
      <c r="AV117" s="189">
        <f>+'dal 1 gennaio 2016'!$AV$16</f>
        <v>0.001526</v>
      </c>
      <c r="AW117" s="116">
        <f>+AO117+AP117+AQ117+AR117+AS117+AT117+AU117+AV117</f>
        <v>0.0627286388080453</v>
      </c>
      <c r="AX117" s="53">
        <f>+AG117+AW117</f>
        <v>0.3474522918580453</v>
      </c>
      <c r="AY117" s="1"/>
      <c r="BA117"/>
      <c r="BB117"/>
      <c r="BC117"/>
      <c r="BD117"/>
      <c r="BE117"/>
      <c r="BF117"/>
    </row>
    <row r="118" spans="1:58" s="68" customFormat="1" ht="12.75">
      <c r="A118" s="5" t="s">
        <v>9</v>
      </c>
      <c r="B118" s="195"/>
      <c r="C118" s="195"/>
      <c r="D118" s="195"/>
      <c r="E118" s="195"/>
      <c r="F118" s="195"/>
      <c r="G118" s="195"/>
      <c r="H118" s="190"/>
      <c r="I118" s="166"/>
      <c r="J118" s="166"/>
      <c r="K118" s="166"/>
      <c r="L118" s="166"/>
      <c r="M118" s="166"/>
      <c r="N118" s="166"/>
      <c r="O118" s="166"/>
      <c r="P118" s="89">
        <f>+'dal 1 gennaio 2016'!$P$17</f>
        <v>0.06236</v>
      </c>
      <c r="Q118" s="195"/>
      <c r="R118" s="219"/>
      <c r="S118" s="167">
        <f>+'dal 1 gennaio 2016'!$S$17</f>
        <v>0.0376</v>
      </c>
      <c r="T118" s="217"/>
      <c r="U118" s="217"/>
      <c r="V118" s="217"/>
      <c r="W118" s="217"/>
      <c r="X118" s="116">
        <f>+P118+Q117+R117+S118+T117+U117+V117+W117</f>
        <v>0.1613526388080453</v>
      </c>
      <c r="Y118" s="38">
        <f>+H117+X118</f>
        <v>0.4460762918580453</v>
      </c>
      <c r="Z118" s="32"/>
      <c r="AA118" s="215"/>
      <c r="AB118" s="215"/>
      <c r="AC118" s="215"/>
      <c r="AD118" s="215"/>
      <c r="AE118" s="215"/>
      <c r="AF118" s="215"/>
      <c r="AG118" s="190"/>
      <c r="AH118" s="166"/>
      <c r="AI118" s="166"/>
      <c r="AJ118" s="166"/>
      <c r="AK118" s="166"/>
      <c r="AL118" s="166"/>
      <c r="AM118" s="166"/>
      <c r="AN118" s="166"/>
      <c r="AO118" s="99">
        <f>+'dal 1 gennaio 2016'!$AO$17</f>
        <v>0.06236</v>
      </c>
      <c r="AP118" s="189"/>
      <c r="AQ118" s="189"/>
      <c r="AR118" s="56">
        <f>+'dal 1 gennaio 2016'!$AR$17</f>
        <v>0.0376</v>
      </c>
      <c r="AS118" s="189"/>
      <c r="AT118" s="189"/>
      <c r="AU118" s="189"/>
      <c r="AV118" s="189"/>
      <c r="AW118" s="116">
        <f>+AO118+AP117+AQ117+AR118+AS117+AT117+AU117+AV117</f>
        <v>0.1626886388080453</v>
      </c>
      <c r="AX118" s="53">
        <f>+AG117+AW118</f>
        <v>0.4474122918580453</v>
      </c>
      <c r="AY118" s="1"/>
      <c r="BA118"/>
      <c r="BB118"/>
      <c r="BC118"/>
      <c r="BD118"/>
      <c r="BE118"/>
      <c r="BF118"/>
    </row>
    <row r="119" spans="1:58" s="68" customFormat="1" ht="12.75">
      <c r="A119" s="5" t="s">
        <v>11</v>
      </c>
      <c r="B119" s="195"/>
      <c r="C119" s="195"/>
      <c r="D119" s="195"/>
      <c r="E119" s="195"/>
      <c r="F119" s="195"/>
      <c r="G119" s="195"/>
      <c r="H119" s="190"/>
      <c r="I119" s="166"/>
      <c r="J119" s="166"/>
      <c r="K119" s="166"/>
      <c r="L119" s="166"/>
      <c r="M119" s="166"/>
      <c r="N119" s="166"/>
      <c r="O119" s="166"/>
      <c r="P119" s="89">
        <f>+'dal 1 gennaio 2016'!$P$18</f>
        <v>0.057077</v>
      </c>
      <c r="Q119" s="195"/>
      <c r="R119" s="219"/>
      <c r="S119" s="167">
        <f>+'dal 1 gennaio 2016'!$S$18</f>
        <v>0.0217</v>
      </c>
      <c r="T119" s="217"/>
      <c r="U119" s="217"/>
      <c r="V119" s="217"/>
      <c r="W119" s="217"/>
      <c r="X119" s="116">
        <f>+P119+Q117+R117+S119+T117+U117+V117+W117</f>
        <v>0.14016963880804528</v>
      </c>
      <c r="Y119" s="38">
        <f>+H117+X119</f>
        <v>0.4248932918580453</v>
      </c>
      <c r="Z119" s="32"/>
      <c r="AA119" s="215"/>
      <c r="AB119" s="215"/>
      <c r="AC119" s="215"/>
      <c r="AD119" s="215"/>
      <c r="AE119" s="215"/>
      <c r="AF119" s="215"/>
      <c r="AG119" s="190"/>
      <c r="AH119" s="166"/>
      <c r="AI119" s="166"/>
      <c r="AJ119" s="166"/>
      <c r="AK119" s="166"/>
      <c r="AL119" s="166"/>
      <c r="AM119" s="166"/>
      <c r="AN119" s="166"/>
      <c r="AO119" s="99">
        <f>+'dal 1 gennaio 2016'!$AO$18</f>
        <v>0.057077</v>
      </c>
      <c r="AP119" s="189"/>
      <c r="AQ119" s="189"/>
      <c r="AR119" s="56">
        <f>+'dal 1 gennaio 2016'!$AR$18</f>
        <v>0.0217</v>
      </c>
      <c r="AS119" s="189"/>
      <c r="AT119" s="189"/>
      <c r="AU119" s="189"/>
      <c r="AV119" s="189"/>
      <c r="AW119" s="116">
        <f>+AO119+AP117+AQ117+AR119+AS117+AT117+AU117+AV117</f>
        <v>0.1415056388080453</v>
      </c>
      <c r="AX119" s="53">
        <f>+AG117+AW119</f>
        <v>0.4262292918580453</v>
      </c>
      <c r="AY119" s="1"/>
      <c r="BA119"/>
      <c r="BB119"/>
      <c r="BC119"/>
      <c r="BD119"/>
      <c r="BE119"/>
      <c r="BF119"/>
    </row>
    <row r="120" spans="1:58" s="68" customFormat="1" ht="12.75">
      <c r="A120" s="5" t="s">
        <v>12</v>
      </c>
      <c r="B120" s="195"/>
      <c r="C120" s="195"/>
      <c r="D120" s="195"/>
      <c r="E120" s="195"/>
      <c r="F120" s="195"/>
      <c r="G120" s="195"/>
      <c r="H120" s="190"/>
      <c r="I120" s="166"/>
      <c r="J120" s="166"/>
      <c r="K120" s="166"/>
      <c r="L120" s="166"/>
      <c r="M120" s="166"/>
      <c r="N120" s="166"/>
      <c r="O120" s="166"/>
      <c r="P120" s="89">
        <f>+'dal 1 gennaio 2016'!$P$19</f>
        <v>0.057317</v>
      </c>
      <c r="Q120" s="195"/>
      <c r="R120" s="219"/>
      <c r="S120" s="167">
        <f>+'dal 1 gennaio 2016'!$S$19</f>
        <v>0.0173</v>
      </c>
      <c r="T120" s="217"/>
      <c r="U120" s="217"/>
      <c r="V120" s="217"/>
      <c r="W120" s="217"/>
      <c r="X120" s="116">
        <f>+P120+Q117+R117+S120+T117+U117+V117+W117</f>
        <v>0.13600963880804529</v>
      </c>
      <c r="Y120" s="38">
        <f>+H117+X120</f>
        <v>0.4207332918580453</v>
      </c>
      <c r="Z120" s="32"/>
      <c r="AA120" s="215"/>
      <c r="AB120" s="215"/>
      <c r="AC120" s="215"/>
      <c r="AD120" s="215"/>
      <c r="AE120" s="215"/>
      <c r="AF120" s="215"/>
      <c r="AG120" s="190"/>
      <c r="AH120" s="166"/>
      <c r="AI120" s="166"/>
      <c r="AJ120" s="166"/>
      <c r="AK120" s="166"/>
      <c r="AL120" s="166"/>
      <c r="AM120" s="166"/>
      <c r="AN120" s="166"/>
      <c r="AO120" s="99">
        <f>+'dal 1 gennaio 2016'!$AO$19</f>
        <v>0.057317</v>
      </c>
      <c r="AP120" s="189"/>
      <c r="AQ120" s="189"/>
      <c r="AR120" s="56">
        <f>+'dal 1 gennaio 2016'!$AR$19</f>
        <v>0.0173</v>
      </c>
      <c r="AS120" s="189"/>
      <c r="AT120" s="189"/>
      <c r="AU120" s="189"/>
      <c r="AV120" s="189"/>
      <c r="AW120" s="116">
        <f>+AO120+AP117+AQ117+AR120+AS117+AT117+AU117+AV117</f>
        <v>0.13734563880804526</v>
      </c>
      <c r="AX120" s="53">
        <f>+AG117+AW120</f>
        <v>0.4220692918580453</v>
      </c>
      <c r="AY120" s="1"/>
      <c r="BA120"/>
      <c r="BB120"/>
      <c r="BC120"/>
      <c r="BD120"/>
      <c r="BE120"/>
      <c r="BF120"/>
    </row>
    <row r="121" spans="1:58" s="68" customFormat="1" ht="12.75">
      <c r="A121" s="5" t="s">
        <v>13</v>
      </c>
      <c r="B121" s="195"/>
      <c r="C121" s="195"/>
      <c r="D121" s="195"/>
      <c r="E121" s="195"/>
      <c r="F121" s="195"/>
      <c r="G121" s="195"/>
      <c r="H121" s="190"/>
      <c r="I121" s="166"/>
      <c r="J121" s="166"/>
      <c r="K121" s="166"/>
      <c r="L121" s="166"/>
      <c r="M121" s="166"/>
      <c r="N121" s="166"/>
      <c r="O121" s="166"/>
      <c r="P121" s="89">
        <f>+'dal 1 gennaio 2016'!$P$20</f>
        <v>0.042828</v>
      </c>
      <c r="Q121" s="195"/>
      <c r="R121" s="219"/>
      <c r="S121" s="167">
        <f>+'dal 1 gennaio 2016'!$S$20</f>
        <v>0.012</v>
      </c>
      <c r="T121" s="217"/>
      <c r="U121" s="217"/>
      <c r="V121" s="217"/>
      <c r="W121" s="217"/>
      <c r="X121" s="116">
        <f>+P121+Q117+R117+S121+T117+U117+V117+W117</f>
        <v>0.11622063880804528</v>
      </c>
      <c r="Y121" s="38">
        <f>+H117+X121</f>
        <v>0.4009442918580453</v>
      </c>
      <c r="Z121" s="32"/>
      <c r="AA121" s="215"/>
      <c r="AB121" s="215"/>
      <c r="AC121" s="215"/>
      <c r="AD121" s="215"/>
      <c r="AE121" s="215"/>
      <c r="AF121" s="215"/>
      <c r="AG121" s="190"/>
      <c r="AH121" s="166"/>
      <c r="AI121" s="166"/>
      <c r="AJ121" s="166"/>
      <c r="AK121" s="166"/>
      <c r="AL121" s="166"/>
      <c r="AM121" s="166"/>
      <c r="AN121" s="166"/>
      <c r="AO121" s="99">
        <f>+'dal 1 gennaio 2016'!$AO$20</f>
        <v>0.042828</v>
      </c>
      <c r="AP121" s="189"/>
      <c r="AQ121" s="189"/>
      <c r="AR121" s="56">
        <f>+'dal 1 gennaio 2016'!$AR$20</f>
        <v>0.012</v>
      </c>
      <c r="AS121" s="189"/>
      <c r="AT121" s="189"/>
      <c r="AU121" s="189"/>
      <c r="AV121" s="189"/>
      <c r="AW121" s="116">
        <f>+AO121+AP117+AQ117+AR121+AS117+AT117+AU117+AV117</f>
        <v>0.11755663880804529</v>
      </c>
      <c r="AX121" s="53">
        <f>+AG117+AW121</f>
        <v>0.4022802918580453</v>
      </c>
      <c r="AY121" s="1"/>
      <c r="BA121"/>
      <c r="BB121"/>
      <c r="BC121"/>
      <c r="BD121"/>
      <c r="BE121"/>
      <c r="BF121"/>
    </row>
    <row r="122" spans="1:50" ht="12.75">
      <c r="A122" s="5" t="s">
        <v>20</v>
      </c>
      <c r="B122" s="195"/>
      <c r="C122" s="195"/>
      <c r="D122" s="195"/>
      <c r="E122" s="195"/>
      <c r="F122" s="195"/>
      <c r="G122" s="195"/>
      <c r="H122" s="190"/>
      <c r="I122" s="166"/>
      <c r="J122" s="166"/>
      <c r="K122" s="166"/>
      <c r="L122" s="166"/>
      <c r="M122" s="166"/>
      <c r="N122" s="166"/>
      <c r="O122" s="166"/>
      <c r="P122" s="89">
        <f>+'dal 1 gennaio 2016'!$P$21</f>
        <v>0.021694</v>
      </c>
      <c r="Q122" s="195"/>
      <c r="R122" s="220"/>
      <c r="S122" s="167">
        <f>+'dal 1 gennaio 2016'!$S$21</f>
        <v>0.0042</v>
      </c>
      <c r="T122" s="217"/>
      <c r="U122" s="218"/>
      <c r="V122" s="218"/>
      <c r="W122" s="218"/>
      <c r="X122" s="116">
        <f>+P122+Q117+R117+S122+T117+U117+V117+W117</f>
        <v>0.0872866388080453</v>
      </c>
      <c r="Y122" s="38">
        <f>+H117+X122</f>
        <v>0.37201029185804535</v>
      </c>
      <c r="Z122" s="32"/>
      <c r="AA122" s="215"/>
      <c r="AB122" s="215"/>
      <c r="AC122" s="215"/>
      <c r="AD122" s="215"/>
      <c r="AE122" s="215"/>
      <c r="AF122" s="215"/>
      <c r="AG122" s="190"/>
      <c r="AH122" s="166"/>
      <c r="AI122" s="166"/>
      <c r="AJ122" s="166"/>
      <c r="AK122" s="166"/>
      <c r="AL122" s="166"/>
      <c r="AM122" s="166"/>
      <c r="AN122" s="166"/>
      <c r="AO122" s="99">
        <f>+'dal 1 gennaio 2016'!$AO$21</f>
        <v>0.021694</v>
      </c>
      <c r="AP122" s="189"/>
      <c r="AQ122" s="189"/>
      <c r="AR122" s="56">
        <f>+'dal 1 gennaio 2016'!$AR$21</f>
        <v>0.0042</v>
      </c>
      <c r="AS122" s="189"/>
      <c r="AT122" s="189"/>
      <c r="AU122" s="189"/>
      <c r="AV122" s="189"/>
      <c r="AW122" s="116">
        <f>+AO122+AP117+AQ117+AR122+AS117+AT117+AU117+AV117</f>
        <v>0.0886226388080453</v>
      </c>
      <c r="AX122" s="53">
        <f>+AG117+AW122</f>
        <v>0.37334629185804535</v>
      </c>
    </row>
    <row r="123" spans="1:50" ht="12.75">
      <c r="A123" s="5" t="s">
        <v>19</v>
      </c>
      <c r="B123" s="195"/>
      <c r="C123" s="195"/>
      <c r="D123" s="195"/>
      <c r="E123" s="195"/>
      <c r="F123" s="195"/>
      <c r="G123" s="195"/>
      <c r="H123" s="190"/>
      <c r="I123" s="166"/>
      <c r="J123" s="166"/>
      <c r="K123" s="166"/>
      <c r="L123" s="166"/>
      <c r="M123" s="166"/>
      <c r="N123" s="166"/>
      <c r="O123" s="166"/>
      <c r="P123" s="89">
        <f>+'dal 1 gennaio 2016'!$P$22</f>
        <v>0.010647</v>
      </c>
      <c r="Q123" s="195"/>
      <c r="R123" s="219">
        <f>+'dal 1 gennaio 2016'!$R$22</f>
        <v>0.005465</v>
      </c>
      <c r="S123" s="167">
        <f>+'dal 1 gennaio 2016'!$S$22</f>
        <v>0</v>
      </c>
      <c r="T123" s="217"/>
      <c r="U123" s="219">
        <f>+'dal 1 gennaio 2016'!$U$22</f>
        <v>0</v>
      </c>
      <c r="V123" s="219">
        <f>+'dal 1 gennaio 2016'!$V$22</f>
        <v>0.005545</v>
      </c>
      <c r="W123" s="219">
        <f>+'dal 1 gennaio 2016'!$W$22</f>
        <v>0.000771</v>
      </c>
      <c r="X123" s="116">
        <f>+P123+Q117+R123+S123+T117+U123+V123+W123</f>
        <v>0.06177763880804531</v>
      </c>
      <c r="Y123" s="38">
        <f>+H117+X123</f>
        <v>0.34650129185804535</v>
      </c>
      <c r="Z123" s="32"/>
      <c r="AA123" s="65" t="s">
        <v>34</v>
      </c>
      <c r="AB123" s="65" t="s">
        <v>34</v>
      </c>
      <c r="AC123" s="65" t="s">
        <v>34</v>
      </c>
      <c r="AD123" s="65" t="s">
        <v>34</v>
      </c>
      <c r="AE123" s="65" t="s">
        <v>34</v>
      </c>
      <c r="AF123" s="65" t="s">
        <v>34</v>
      </c>
      <c r="AG123" s="64" t="s">
        <v>34</v>
      </c>
      <c r="AH123" s="166"/>
      <c r="AI123" s="166"/>
      <c r="AJ123" s="166"/>
      <c r="AK123" s="166"/>
      <c r="AL123" s="166"/>
      <c r="AM123" s="166"/>
      <c r="AN123" s="166"/>
      <c r="AO123" s="66" t="s">
        <v>34</v>
      </c>
      <c r="AP123" s="66" t="s">
        <v>34</v>
      </c>
      <c r="AQ123" s="66" t="s">
        <v>34</v>
      </c>
      <c r="AR123" s="66" t="s">
        <v>34</v>
      </c>
      <c r="AS123" s="66" t="s">
        <v>34</v>
      </c>
      <c r="AT123" s="66" t="s">
        <v>34</v>
      </c>
      <c r="AU123" s="66" t="s">
        <v>34</v>
      </c>
      <c r="AV123" s="66" t="s">
        <v>34</v>
      </c>
      <c r="AW123" s="66" t="s">
        <v>34</v>
      </c>
      <c r="AX123" s="67" t="s">
        <v>34</v>
      </c>
    </row>
    <row r="124" spans="1:50" ht="12.75">
      <c r="A124" s="7" t="s">
        <v>18</v>
      </c>
      <c r="B124" s="196"/>
      <c r="C124" s="196"/>
      <c r="D124" s="196"/>
      <c r="E124" s="196"/>
      <c r="F124" s="196"/>
      <c r="G124" s="196"/>
      <c r="H124" s="209"/>
      <c r="I124" s="168"/>
      <c r="J124" s="168"/>
      <c r="K124" s="168"/>
      <c r="L124" s="168"/>
      <c r="M124" s="168"/>
      <c r="N124" s="168"/>
      <c r="O124" s="168"/>
      <c r="P124" s="89">
        <f>+'dal 1 gennaio 2016'!$P$23</f>
        <v>0.002962</v>
      </c>
      <c r="Q124" s="196"/>
      <c r="R124" s="220"/>
      <c r="S124" s="167">
        <f>+'dal 1 gennaio 2016'!$S$23</f>
        <v>0</v>
      </c>
      <c r="T124" s="218"/>
      <c r="U124" s="220"/>
      <c r="V124" s="220"/>
      <c r="W124" s="220"/>
      <c r="X124" s="116">
        <f>+P124+Q117+R123+S124+T117+U123+V123+W123</f>
        <v>0.0540926388080453</v>
      </c>
      <c r="Y124" s="38">
        <f>+H117+X124</f>
        <v>0.33881629185804535</v>
      </c>
      <c r="Z124" s="32"/>
      <c r="AA124" s="65" t="s">
        <v>34</v>
      </c>
      <c r="AB124" s="65" t="s">
        <v>34</v>
      </c>
      <c r="AC124" s="65" t="s">
        <v>34</v>
      </c>
      <c r="AD124" s="65" t="s">
        <v>34</v>
      </c>
      <c r="AE124" s="65" t="s">
        <v>34</v>
      </c>
      <c r="AF124" s="65" t="s">
        <v>34</v>
      </c>
      <c r="AG124" s="64" t="s">
        <v>34</v>
      </c>
      <c r="AH124" s="168"/>
      <c r="AI124" s="168"/>
      <c r="AJ124" s="168"/>
      <c r="AK124" s="168"/>
      <c r="AL124" s="168"/>
      <c r="AM124" s="168"/>
      <c r="AN124" s="168"/>
      <c r="AO124" s="66" t="s">
        <v>34</v>
      </c>
      <c r="AP124" s="66" t="s">
        <v>34</v>
      </c>
      <c r="AQ124" s="66" t="s">
        <v>34</v>
      </c>
      <c r="AR124" s="66" t="s">
        <v>34</v>
      </c>
      <c r="AS124" s="66" t="s">
        <v>34</v>
      </c>
      <c r="AT124" s="66" t="s">
        <v>34</v>
      </c>
      <c r="AU124" s="66" t="s">
        <v>34</v>
      </c>
      <c r="AV124" s="66" t="s">
        <v>34</v>
      </c>
      <c r="AW124" s="66" t="s">
        <v>34</v>
      </c>
      <c r="AX124" s="67" t="s">
        <v>34</v>
      </c>
    </row>
    <row r="125" spans="1:50" ht="12.75">
      <c r="A125" s="19" t="s">
        <v>10</v>
      </c>
      <c r="B125" s="55"/>
      <c r="C125" s="55"/>
      <c r="D125" s="55">
        <f>+'dal 1 gennaio 2016'!$D$24</f>
        <v>58.83</v>
      </c>
      <c r="E125" s="55"/>
      <c r="F125" s="55"/>
      <c r="G125" s="55"/>
      <c r="H125" s="44">
        <f>+SUM(B125:G125)</f>
        <v>58.83</v>
      </c>
      <c r="I125" s="165">
        <f>+'dal 1 gennaio 2016'!$I$24</f>
        <v>31.619940620917365</v>
      </c>
      <c r="J125" s="165">
        <f>+'dal 1 gennaio 2016'!$J$24</f>
        <v>203.88148392766553</v>
      </c>
      <c r="K125" s="165">
        <f>+'dal 1 gennaio 2016'!$K$24</f>
        <v>695.9587440306058</v>
      </c>
      <c r="L125" s="165">
        <f>+'dal 1 gennaio 2016'!$L$24</f>
        <v>15.001773550270931</v>
      </c>
      <c r="M125" s="165">
        <f>+'dal 1 gennaio 2016'!$M$24</f>
        <v>96.72958876313359</v>
      </c>
      <c r="N125" s="165">
        <f>+'dal 1 gennaio 2016'!$N$24</f>
        <v>330.19086289401173</v>
      </c>
      <c r="O125" s="165">
        <f>+'dal 1 gennaio 2016'!$O$24</f>
        <v>1.2</v>
      </c>
      <c r="P125" s="98"/>
      <c r="Q125" s="98"/>
      <c r="R125" s="98"/>
      <c r="S125" s="98">
        <f>+'dal 1 gennaio 2016'!$S$24</f>
        <v>-27.01</v>
      </c>
      <c r="T125" s="98"/>
      <c r="U125" s="98"/>
      <c r="V125" s="98"/>
      <c r="W125" s="98"/>
      <c r="X125" s="44"/>
      <c r="Y125" s="45"/>
      <c r="Z125" s="33"/>
      <c r="AA125" s="58"/>
      <c r="AB125" s="59"/>
      <c r="AC125" s="60">
        <f>+'dal 1 gennaio 2016'!$AC$24</f>
        <v>77.26</v>
      </c>
      <c r="AD125" s="59"/>
      <c r="AE125" s="59"/>
      <c r="AF125" s="61"/>
      <c r="AG125" s="44">
        <f>+SUM(AA125:AF125)</f>
        <v>77.26</v>
      </c>
      <c r="AH125" s="165">
        <f>+I125</f>
        <v>31.619940620917365</v>
      </c>
      <c r="AI125" s="165">
        <f aca="true" t="shared" si="37" ref="AI125">+J125</f>
        <v>203.88148392766553</v>
      </c>
      <c r="AJ125" s="165">
        <f aca="true" t="shared" si="38" ref="AJ125">+K125</f>
        <v>695.9587440306058</v>
      </c>
      <c r="AK125" s="165">
        <f aca="true" t="shared" si="39" ref="AK125">+L125</f>
        <v>15.001773550270931</v>
      </c>
      <c r="AL125" s="165">
        <f aca="true" t="shared" si="40" ref="AL125">+M125</f>
        <v>96.72958876313359</v>
      </c>
      <c r="AM125" s="165">
        <f aca="true" t="shared" si="41" ref="AM125">+N125</f>
        <v>330.19086289401173</v>
      </c>
      <c r="AN125" s="165">
        <f aca="true" t="shared" si="42" ref="AN125">+O125</f>
        <v>1.2</v>
      </c>
      <c r="AO125" s="98"/>
      <c r="AP125" s="98"/>
      <c r="AQ125" s="98"/>
      <c r="AR125" s="98">
        <f>+'dal 1 gennaio 2016'!$AR$24</f>
        <v>-27.01</v>
      </c>
      <c r="AS125" s="98"/>
      <c r="AT125" s="98"/>
      <c r="AU125" s="98"/>
      <c r="AV125" s="98"/>
      <c r="AW125" s="54"/>
      <c r="AX125" s="45"/>
    </row>
    <row r="127" ht="13.5" thickBot="1"/>
    <row r="128" spans="1:52" s="16" customFormat="1" ht="15" customHeight="1" thickBot="1">
      <c r="A128" s="76">
        <v>34630700</v>
      </c>
      <c r="C128" s="14" t="s">
        <v>24</v>
      </c>
      <c r="D128" s="142">
        <v>0.039608700000000004</v>
      </c>
      <c r="E128" s="29" t="s">
        <v>40</v>
      </c>
      <c r="F128" s="23"/>
      <c r="G128" s="14" t="s">
        <v>41</v>
      </c>
      <c r="H128" s="221" t="s">
        <v>105</v>
      </c>
      <c r="I128" s="222"/>
      <c r="J128" s="152"/>
      <c r="K128" s="152"/>
      <c r="M128" s="152"/>
      <c r="N128" s="152"/>
      <c r="X128" s="17"/>
      <c r="AB128" s="29"/>
      <c r="AC128" s="29"/>
      <c r="AD128" s="29"/>
      <c r="AE128" s="29"/>
      <c r="AF128" s="29"/>
      <c r="AH128" s="14"/>
      <c r="AI128" s="162"/>
      <c r="AJ128" s="162"/>
      <c r="AK128" s="14"/>
      <c r="AL128" s="162"/>
      <c r="AM128" s="162"/>
      <c r="AN128" s="14"/>
      <c r="AO128" s="14"/>
      <c r="AP128" s="14"/>
      <c r="AQ128" s="14"/>
      <c r="AR128" s="14"/>
      <c r="AS128" s="14"/>
      <c r="AT128" s="14"/>
      <c r="AU128" s="14"/>
      <c r="AV128" s="14"/>
      <c r="AZ128" s="69"/>
    </row>
    <row r="129" spans="1:58" s="68" customFormat="1" ht="12.75" customHeight="1">
      <c r="A129" s="204" t="s">
        <v>21</v>
      </c>
      <c r="B129" s="206" t="s">
        <v>14</v>
      </c>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8"/>
      <c r="Z129" s="26"/>
      <c r="AA129" s="206" t="s">
        <v>38</v>
      </c>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8"/>
      <c r="AY129" s="1"/>
      <c r="BA129"/>
      <c r="BB129"/>
      <c r="BC129"/>
      <c r="BD129"/>
      <c r="BE129"/>
      <c r="BF129"/>
    </row>
    <row r="130" spans="1:58" s="68" customFormat="1" ht="25.5">
      <c r="A130" s="205"/>
      <c r="B130" s="62" t="s">
        <v>26</v>
      </c>
      <c r="C130" s="62" t="s">
        <v>27</v>
      </c>
      <c r="D130" s="62" t="s">
        <v>0</v>
      </c>
      <c r="E130" s="62" t="s">
        <v>1</v>
      </c>
      <c r="F130" s="62" t="s">
        <v>28</v>
      </c>
      <c r="G130" s="62" t="s">
        <v>29</v>
      </c>
      <c r="H130" s="24" t="s">
        <v>15</v>
      </c>
      <c r="I130" s="169" t="s">
        <v>113</v>
      </c>
      <c r="J130" s="169" t="s">
        <v>114</v>
      </c>
      <c r="K130" s="169" t="s">
        <v>115</v>
      </c>
      <c r="L130" s="169" t="s">
        <v>116</v>
      </c>
      <c r="M130" s="169" t="s">
        <v>117</v>
      </c>
      <c r="N130" s="169" t="s">
        <v>118</v>
      </c>
      <c r="O130" s="169" t="s">
        <v>39</v>
      </c>
      <c r="P130" s="63" t="s">
        <v>31</v>
      </c>
      <c r="Q130" s="63" t="s">
        <v>7</v>
      </c>
      <c r="R130" s="63" t="s">
        <v>2</v>
      </c>
      <c r="S130" s="63" t="s">
        <v>3</v>
      </c>
      <c r="T130" s="63" t="s">
        <v>97</v>
      </c>
      <c r="U130" s="63" t="s">
        <v>4</v>
      </c>
      <c r="V130" s="63" t="s">
        <v>5</v>
      </c>
      <c r="W130" s="63" t="s">
        <v>6</v>
      </c>
      <c r="X130" s="24" t="s">
        <v>30</v>
      </c>
      <c r="Y130" s="35" t="s">
        <v>8</v>
      </c>
      <c r="Z130" s="31"/>
      <c r="AA130" s="62" t="s">
        <v>26</v>
      </c>
      <c r="AB130" s="62" t="s">
        <v>27</v>
      </c>
      <c r="AC130" s="62" t="s">
        <v>0</v>
      </c>
      <c r="AD130" s="62" t="s">
        <v>1</v>
      </c>
      <c r="AE130" s="62" t="s">
        <v>28</v>
      </c>
      <c r="AF130" s="62" t="s">
        <v>29</v>
      </c>
      <c r="AG130" s="24" t="s">
        <v>15</v>
      </c>
      <c r="AH130" s="169" t="s">
        <v>113</v>
      </c>
      <c r="AI130" s="169" t="s">
        <v>114</v>
      </c>
      <c r="AJ130" s="169" t="s">
        <v>115</v>
      </c>
      <c r="AK130" s="169" t="s">
        <v>116</v>
      </c>
      <c r="AL130" s="169" t="s">
        <v>117</v>
      </c>
      <c r="AM130" s="169" t="s">
        <v>118</v>
      </c>
      <c r="AN130" s="169" t="s">
        <v>39</v>
      </c>
      <c r="AO130" s="63" t="s">
        <v>31</v>
      </c>
      <c r="AP130" s="63" t="s">
        <v>7</v>
      </c>
      <c r="AQ130" s="63" t="s">
        <v>2</v>
      </c>
      <c r="AR130" s="63" t="s">
        <v>3</v>
      </c>
      <c r="AS130" s="63" t="s">
        <v>97</v>
      </c>
      <c r="AT130" s="63" t="s">
        <v>4</v>
      </c>
      <c r="AU130" s="63" t="s">
        <v>5</v>
      </c>
      <c r="AV130" s="63" t="s">
        <v>6</v>
      </c>
      <c r="AW130" s="24" t="s">
        <v>30</v>
      </c>
      <c r="AX130" s="25" t="s">
        <v>8</v>
      </c>
      <c r="AY130" s="1"/>
      <c r="BA130"/>
      <c r="BB130"/>
      <c r="BC130"/>
      <c r="BD130"/>
      <c r="BE130"/>
      <c r="BF130"/>
    </row>
    <row r="131" spans="1:58" s="68" customFormat="1" ht="12.75">
      <c r="A131" s="18" t="s">
        <v>23</v>
      </c>
      <c r="B131" s="39"/>
      <c r="C131" s="40"/>
      <c r="D131" s="39"/>
      <c r="E131" s="40"/>
      <c r="F131" s="40"/>
      <c r="G131" s="40"/>
      <c r="H131" s="41"/>
      <c r="I131" s="164"/>
      <c r="J131" s="164"/>
      <c r="K131" s="164"/>
      <c r="L131" s="164"/>
      <c r="M131" s="164"/>
      <c r="N131" s="164"/>
      <c r="O131" s="164"/>
      <c r="P131" s="39"/>
      <c r="Q131" s="40"/>
      <c r="R131" s="164"/>
      <c r="S131" s="163"/>
      <c r="T131" s="216">
        <f>+'dal 1 gennaio 2016'!$T$15</f>
        <v>0</v>
      </c>
      <c r="U131" s="164"/>
      <c r="V131" s="163"/>
      <c r="W131" s="164"/>
      <c r="X131" s="42"/>
      <c r="Y131" s="43"/>
      <c r="Z131" s="28"/>
      <c r="AA131" s="47"/>
      <c r="AB131" s="48"/>
      <c r="AC131" s="49"/>
      <c r="AD131" s="48"/>
      <c r="AE131" s="48"/>
      <c r="AF131" s="50"/>
      <c r="AG131" s="51"/>
      <c r="AH131" s="164"/>
      <c r="AI131" s="164"/>
      <c r="AJ131" s="164"/>
      <c r="AK131" s="164"/>
      <c r="AL131" s="164"/>
      <c r="AM131" s="164"/>
      <c r="AN131" s="164"/>
      <c r="AO131" s="46"/>
      <c r="AP131" s="36"/>
      <c r="AQ131" s="36"/>
      <c r="AR131" s="36"/>
      <c r="AS131" s="36"/>
      <c r="AT131" s="36"/>
      <c r="AU131" s="36"/>
      <c r="AV131" s="36"/>
      <c r="AW131" s="51"/>
      <c r="AX131" s="52"/>
      <c r="AY131" s="1"/>
      <c r="BA131"/>
      <c r="BB131"/>
      <c r="BC131"/>
      <c r="BD131"/>
      <c r="BE131"/>
      <c r="BF131"/>
    </row>
    <row r="132" spans="1:58" s="68" customFormat="1" ht="12.75">
      <c r="A132" s="5" t="s">
        <v>25</v>
      </c>
      <c r="B132" s="195">
        <f>+'dal 1 gennaio 2016'!$B$16*$D128</f>
        <v>0.2211070518795</v>
      </c>
      <c r="C132" s="195">
        <f>+'dal 1 gennaio 2016'!$C$16*$D128</f>
        <v>0.028675906626</v>
      </c>
      <c r="D132" s="195">
        <f>+'dal 1 gennaio 2016'!$D$16</f>
        <v>0.007946</v>
      </c>
      <c r="E132" s="195">
        <f>+'dal 1 gennaio 2016'!$E$16</f>
        <v>0</v>
      </c>
      <c r="F132" s="195">
        <f>+'dal 1 gennaio 2016'!$F$16</f>
        <v>0.0125</v>
      </c>
      <c r="G132" s="195">
        <f>+'dal 1 gennaio 2016'!$G$16</f>
        <v>0.016</v>
      </c>
      <c r="H132" s="190">
        <f>+SUM(B132:G139)</f>
        <v>0.2862289585055</v>
      </c>
      <c r="I132" s="166"/>
      <c r="J132" s="166"/>
      <c r="K132" s="166"/>
      <c r="L132" s="166"/>
      <c r="M132" s="166"/>
      <c r="N132" s="166"/>
      <c r="O132" s="166"/>
      <c r="P132" s="89">
        <f>+'dal 1 gennaio 2016'!$P$16</f>
        <v>0</v>
      </c>
      <c r="Q132" s="195">
        <f>+'dal 1 gennaio 2016'!$Q$16*$D128</f>
        <v>0.03958821535829881</v>
      </c>
      <c r="R132" s="219">
        <f>+'dal 1 gennaio 2016'!$R$16</f>
        <v>0.010816</v>
      </c>
      <c r="S132" s="167">
        <f>+'dal 1 gennaio 2016'!$S$16</f>
        <v>0</v>
      </c>
      <c r="T132" s="217"/>
      <c r="U132" s="217">
        <f>+'dal 1 gennaio 2016'!$U$16</f>
        <v>0</v>
      </c>
      <c r="V132" s="217">
        <f>+'dal 1 gennaio 2016'!$V$16</f>
        <v>0.009701</v>
      </c>
      <c r="W132" s="217">
        <f>+'dal 1 gennaio 2016'!$W$16</f>
        <v>0.001526</v>
      </c>
      <c r="X132" s="116">
        <f>+P132+Q132+R132+S132+T132+U132+V132+W132</f>
        <v>0.06163121535829881</v>
      </c>
      <c r="Y132" s="38">
        <f>+H132+X132</f>
        <v>0.3478601738637988</v>
      </c>
      <c r="Z132" s="32"/>
      <c r="AA132" s="215">
        <f>+B132</f>
        <v>0.2211070518795</v>
      </c>
      <c r="AB132" s="215">
        <f>+C132</f>
        <v>0.028675906626</v>
      </c>
      <c r="AC132" s="215">
        <f>+'dal 1 gennaio 2016'!$AC$16</f>
        <v>0.007946</v>
      </c>
      <c r="AD132" s="215">
        <f>+'dal 1 gennaio 2016'!$AD$16</f>
        <v>0</v>
      </c>
      <c r="AE132" s="215">
        <f>+'dal 1 gennaio 2016'!$AE$16</f>
        <v>0.0125</v>
      </c>
      <c r="AF132" s="215">
        <f>+'dal 1 gennaio 2016'!$AF$16</f>
        <v>0.016</v>
      </c>
      <c r="AG132" s="190">
        <f>+SUM(AA132:AF137)</f>
        <v>0.2862289585055</v>
      </c>
      <c r="AH132" s="166"/>
      <c r="AI132" s="166"/>
      <c r="AJ132" s="166"/>
      <c r="AK132" s="166"/>
      <c r="AL132" s="166"/>
      <c r="AM132" s="166"/>
      <c r="AN132" s="166"/>
      <c r="AO132" s="99">
        <f>+'dal 1 gennaio 2016'!$AO$16</f>
        <v>0</v>
      </c>
      <c r="AP132" s="189">
        <f>+Q132</f>
        <v>0.03958821535829881</v>
      </c>
      <c r="AQ132" s="189">
        <f>+'dal 1 gennaio 2016'!$AQ$16</f>
        <v>0.010816</v>
      </c>
      <c r="AR132" s="56">
        <f>+'dal 1 gennaio 2016'!$AR$16</f>
        <v>0</v>
      </c>
      <c r="AS132" s="189">
        <f>+AS117</f>
        <v>0</v>
      </c>
      <c r="AT132" s="189">
        <f>+'dal 1 gennaio 2016'!$AT$16</f>
        <v>0.001336</v>
      </c>
      <c r="AU132" s="189">
        <f>+'dal 1 gennaio 2016'!$AU$16</f>
        <v>0.009701</v>
      </c>
      <c r="AV132" s="189">
        <f>+'dal 1 gennaio 2016'!$AV$16</f>
        <v>0.001526</v>
      </c>
      <c r="AW132" s="116">
        <f>+AO132+AP132+AQ132+AR132+AS132+AT132+AU132+AV132</f>
        <v>0.06296721535829881</v>
      </c>
      <c r="AX132" s="53">
        <f>+AG132+AW132</f>
        <v>0.3491961738637988</v>
      </c>
      <c r="AY132" s="1"/>
      <c r="BA132"/>
      <c r="BB132"/>
      <c r="BC132"/>
      <c r="BD132"/>
      <c r="BE132"/>
      <c r="BF132"/>
    </row>
    <row r="133" spans="1:58" s="68" customFormat="1" ht="12.75">
      <c r="A133" s="5" t="s">
        <v>9</v>
      </c>
      <c r="B133" s="195"/>
      <c r="C133" s="195"/>
      <c r="D133" s="195"/>
      <c r="E133" s="195"/>
      <c r="F133" s="195"/>
      <c r="G133" s="195"/>
      <c r="H133" s="190"/>
      <c r="I133" s="166"/>
      <c r="J133" s="166"/>
      <c r="K133" s="166"/>
      <c r="L133" s="166"/>
      <c r="M133" s="166"/>
      <c r="N133" s="166"/>
      <c r="O133" s="166"/>
      <c r="P133" s="89">
        <f>+'dal 1 gennaio 2016'!$P$17</f>
        <v>0.06236</v>
      </c>
      <c r="Q133" s="195"/>
      <c r="R133" s="219"/>
      <c r="S133" s="167">
        <f>+'dal 1 gennaio 2016'!$S$17</f>
        <v>0.0376</v>
      </c>
      <c r="T133" s="217"/>
      <c r="U133" s="217"/>
      <c r="V133" s="217"/>
      <c r="W133" s="217"/>
      <c r="X133" s="116">
        <f>+P133+Q132+R132+S133+T132+U132+V132+W132</f>
        <v>0.1615912153582988</v>
      </c>
      <c r="Y133" s="38">
        <f>+H132+X133</f>
        <v>0.4478201738637988</v>
      </c>
      <c r="Z133" s="32"/>
      <c r="AA133" s="215"/>
      <c r="AB133" s="215"/>
      <c r="AC133" s="215"/>
      <c r="AD133" s="215"/>
      <c r="AE133" s="215"/>
      <c r="AF133" s="215"/>
      <c r="AG133" s="190"/>
      <c r="AH133" s="166"/>
      <c r="AI133" s="166"/>
      <c r="AJ133" s="166"/>
      <c r="AK133" s="166"/>
      <c r="AL133" s="166"/>
      <c r="AM133" s="166"/>
      <c r="AN133" s="166"/>
      <c r="AO133" s="99">
        <f>+'dal 1 gennaio 2016'!$AO$17</f>
        <v>0.06236</v>
      </c>
      <c r="AP133" s="189"/>
      <c r="AQ133" s="189"/>
      <c r="AR133" s="56">
        <f>+'dal 1 gennaio 2016'!$AR$17</f>
        <v>0.0376</v>
      </c>
      <c r="AS133" s="189"/>
      <c r="AT133" s="189"/>
      <c r="AU133" s="189"/>
      <c r="AV133" s="189"/>
      <c r="AW133" s="116">
        <f>+AO133+AP132+AQ132+AR133+AS132+AT132+AU132+AV132</f>
        <v>0.1629272153582988</v>
      </c>
      <c r="AX133" s="53">
        <f>+AG132+AW133</f>
        <v>0.4491561738637988</v>
      </c>
      <c r="AY133" s="1"/>
      <c r="BA133"/>
      <c r="BB133"/>
      <c r="BC133"/>
      <c r="BD133"/>
      <c r="BE133"/>
      <c r="BF133"/>
    </row>
    <row r="134" spans="1:58" s="68" customFormat="1" ht="12.75">
      <c r="A134" s="5" t="s">
        <v>11</v>
      </c>
      <c r="B134" s="195"/>
      <c r="C134" s="195"/>
      <c r="D134" s="195"/>
      <c r="E134" s="195"/>
      <c r="F134" s="195"/>
      <c r="G134" s="195"/>
      <c r="H134" s="190"/>
      <c r="I134" s="166"/>
      <c r="J134" s="166"/>
      <c r="K134" s="166"/>
      <c r="L134" s="166"/>
      <c r="M134" s="166"/>
      <c r="N134" s="166"/>
      <c r="O134" s="166"/>
      <c r="P134" s="89">
        <f>+'dal 1 gennaio 2016'!$P$18</f>
        <v>0.057077</v>
      </c>
      <c r="Q134" s="195"/>
      <c r="R134" s="219"/>
      <c r="S134" s="167">
        <f>+'dal 1 gennaio 2016'!$S$18</f>
        <v>0.0217</v>
      </c>
      <c r="T134" s="217"/>
      <c r="U134" s="217"/>
      <c r="V134" s="217"/>
      <c r="W134" s="217"/>
      <c r="X134" s="116">
        <f>+P134+Q132+R132+S134+T132+U132+V132+W132</f>
        <v>0.14040821535829878</v>
      </c>
      <c r="Y134" s="38">
        <f>+H132+X134</f>
        <v>0.4266371738637988</v>
      </c>
      <c r="Z134" s="32"/>
      <c r="AA134" s="215"/>
      <c r="AB134" s="215"/>
      <c r="AC134" s="215"/>
      <c r="AD134" s="215"/>
      <c r="AE134" s="215"/>
      <c r="AF134" s="215"/>
      <c r="AG134" s="190"/>
      <c r="AH134" s="166"/>
      <c r="AI134" s="166"/>
      <c r="AJ134" s="166"/>
      <c r="AK134" s="166"/>
      <c r="AL134" s="166"/>
      <c r="AM134" s="166"/>
      <c r="AN134" s="166"/>
      <c r="AO134" s="99">
        <f>+'dal 1 gennaio 2016'!$AO$18</f>
        <v>0.057077</v>
      </c>
      <c r="AP134" s="189"/>
      <c r="AQ134" s="189"/>
      <c r="AR134" s="56">
        <f>+'dal 1 gennaio 2016'!$AR$18</f>
        <v>0.0217</v>
      </c>
      <c r="AS134" s="189"/>
      <c r="AT134" s="189"/>
      <c r="AU134" s="189"/>
      <c r="AV134" s="189"/>
      <c r="AW134" s="116">
        <f>+AO134+AP132+AQ132+AR134+AS132+AT132+AU132+AV132</f>
        <v>0.1417442153582988</v>
      </c>
      <c r="AX134" s="53">
        <f>+AG132+AW134</f>
        <v>0.4279731738637988</v>
      </c>
      <c r="AY134" s="1"/>
      <c r="BA134"/>
      <c r="BB134"/>
      <c r="BC134"/>
      <c r="BD134"/>
      <c r="BE134"/>
      <c r="BF134"/>
    </row>
    <row r="135" spans="1:58" s="68" customFormat="1" ht="12.75">
      <c r="A135" s="5" t="s">
        <v>12</v>
      </c>
      <c r="B135" s="195"/>
      <c r="C135" s="195"/>
      <c r="D135" s="195"/>
      <c r="E135" s="195"/>
      <c r="F135" s="195"/>
      <c r="G135" s="195"/>
      <c r="H135" s="190"/>
      <c r="I135" s="166"/>
      <c r="J135" s="166"/>
      <c r="K135" s="166"/>
      <c r="L135" s="166"/>
      <c r="M135" s="166"/>
      <c r="N135" s="166"/>
      <c r="O135" s="166"/>
      <c r="P135" s="89">
        <f>+'dal 1 gennaio 2016'!$P$19</f>
        <v>0.057317</v>
      </c>
      <c r="Q135" s="195"/>
      <c r="R135" s="219"/>
      <c r="S135" s="167">
        <f>+'dal 1 gennaio 2016'!$S$19</f>
        <v>0.0173</v>
      </c>
      <c r="T135" s="217"/>
      <c r="U135" s="217"/>
      <c r="V135" s="217"/>
      <c r="W135" s="217"/>
      <c r="X135" s="116">
        <f>+P135+Q132+R132+S135+T132+U132+V132+W132</f>
        <v>0.1362482153582988</v>
      </c>
      <c r="Y135" s="38">
        <f>+H132+X135</f>
        <v>0.4224771738637988</v>
      </c>
      <c r="Z135" s="32"/>
      <c r="AA135" s="215"/>
      <c r="AB135" s="215"/>
      <c r="AC135" s="215"/>
      <c r="AD135" s="215"/>
      <c r="AE135" s="215"/>
      <c r="AF135" s="215"/>
      <c r="AG135" s="190"/>
      <c r="AH135" s="166"/>
      <c r="AI135" s="166"/>
      <c r="AJ135" s="166"/>
      <c r="AK135" s="166"/>
      <c r="AL135" s="166"/>
      <c r="AM135" s="166"/>
      <c r="AN135" s="166"/>
      <c r="AO135" s="99">
        <f>+'dal 1 gennaio 2016'!$AO$19</f>
        <v>0.057317</v>
      </c>
      <c r="AP135" s="189"/>
      <c r="AQ135" s="189"/>
      <c r="AR135" s="56">
        <f>+'dal 1 gennaio 2016'!$AR$19</f>
        <v>0.0173</v>
      </c>
      <c r="AS135" s="189"/>
      <c r="AT135" s="189"/>
      <c r="AU135" s="189"/>
      <c r="AV135" s="189"/>
      <c r="AW135" s="116">
        <f>+AO135+AP132+AQ132+AR135+AS132+AT132+AU132+AV132</f>
        <v>0.13758421535829882</v>
      </c>
      <c r="AX135" s="53">
        <f>+AG132+AW135</f>
        <v>0.4238131738637988</v>
      </c>
      <c r="AY135" s="1"/>
      <c r="BA135"/>
      <c r="BB135"/>
      <c r="BC135"/>
      <c r="BD135"/>
      <c r="BE135"/>
      <c r="BF135"/>
    </row>
    <row r="136" spans="1:58" s="68" customFormat="1" ht="12.75">
      <c r="A136" s="5" t="s">
        <v>13</v>
      </c>
      <c r="B136" s="195"/>
      <c r="C136" s="195"/>
      <c r="D136" s="195"/>
      <c r="E136" s="195"/>
      <c r="F136" s="195"/>
      <c r="G136" s="195"/>
      <c r="H136" s="190"/>
      <c r="I136" s="166"/>
      <c r="J136" s="166"/>
      <c r="K136" s="166"/>
      <c r="L136" s="166"/>
      <c r="M136" s="166"/>
      <c r="N136" s="166"/>
      <c r="O136" s="166"/>
      <c r="P136" s="89">
        <f>+'dal 1 gennaio 2016'!$P$20</f>
        <v>0.042828</v>
      </c>
      <c r="Q136" s="195"/>
      <c r="R136" s="219"/>
      <c r="S136" s="167">
        <f>+'dal 1 gennaio 2016'!$S$20</f>
        <v>0.012</v>
      </c>
      <c r="T136" s="217"/>
      <c r="U136" s="217"/>
      <c r="V136" s="217"/>
      <c r="W136" s="217"/>
      <c r="X136" s="116">
        <f>+P136+Q132+R132+S136+T132+U132+V132+W132</f>
        <v>0.11645921535829881</v>
      </c>
      <c r="Y136" s="38">
        <f>+H132+X136</f>
        <v>0.40268817386379885</v>
      </c>
      <c r="Z136" s="32"/>
      <c r="AA136" s="215"/>
      <c r="AB136" s="215"/>
      <c r="AC136" s="215"/>
      <c r="AD136" s="215"/>
      <c r="AE136" s="215"/>
      <c r="AF136" s="215"/>
      <c r="AG136" s="190"/>
      <c r="AH136" s="166"/>
      <c r="AI136" s="166"/>
      <c r="AJ136" s="166"/>
      <c r="AK136" s="166"/>
      <c r="AL136" s="166"/>
      <c r="AM136" s="166"/>
      <c r="AN136" s="166"/>
      <c r="AO136" s="99">
        <f>+'dal 1 gennaio 2016'!$AO$20</f>
        <v>0.042828</v>
      </c>
      <c r="AP136" s="189"/>
      <c r="AQ136" s="189"/>
      <c r="AR136" s="56">
        <f>+'dal 1 gennaio 2016'!$AR$20</f>
        <v>0.012</v>
      </c>
      <c r="AS136" s="189"/>
      <c r="AT136" s="189"/>
      <c r="AU136" s="189"/>
      <c r="AV136" s="189"/>
      <c r="AW136" s="116">
        <f>+AO136+AP132+AQ132+AR136+AS132+AT132+AU132+AV132</f>
        <v>0.11779521535829882</v>
      </c>
      <c r="AX136" s="53">
        <f>+AG132+AW136</f>
        <v>0.40402417386379885</v>
      </c>
      <c r="AY136" s="1"/>
      <c r="BA136"/>
      <c r="BB136"/>
      <c r="BC136"/>
      <c r="BD136"/>
      <c r="BE136"/>
      <c r="BF136"/>
    </row>
    <row r="137" spans="1:50" ht="12.75">
      <c r="A137" s="5" t="s">
        <v>20</v>
      </c>
      <c r="B137" s="195"/>
      <c r="C137" s="195"/>
      <c r="D137" s="195"/>
      <c r="E137" s="195"/>
      <c r="F137" s="195"/>
      <c r="G137" s="195"/>
      <c r="H137" s="190"/>
      <c r="I137" s="166"/>
      <c r="J137" s="166"/>
      <c r="K137" s="166"/>
      <c r="L137" s="166"/>
      <c r="M137" s="166"/>
      <c r="N137" s="166"/>
      <c r="O137" s="166"/>
      <c r="P137" s="89">
        <f>+'dal 1 gennaio 2016'!$P$21</f>
        <v>0.021694</v>
      </c>
      <c r="Q137" s="195"/>
      <c r="R137" s="220"/>
      <c r="S137" s="167">
        <f>+'dal 1 gennaio 2016'!$S$21</f>
        <v>0.0042</v>
      </c>
      <c r="T137" s="217"/>
      <c r="U137" s="218"/>
      <c r="V137" s="218"/>
      <c r="W137" s="218"/>
      <c r="X137" s="116">
        <f>+P137+Q132+R132+S137+T132+U132+V132+W132</f>
        <v>0.0875252153582988</v>
      </c>
      <c r="Y137" s="38">
        <f>+H132+X137</f>
        <v>0.37375417386379883</v>
      </c>
      <c r="Z137" s="32"/>
      <c r="AA137" s="215"/>
      <c r="AB137" s="215"/>
      <c r="AC137" s="215"/>
      <c r="AD137" s="215"/>
      <c r="AE137" s="215"/>
      <c r="AF137" s="215"/>
      <c r="AG137" s="190"/>
      <c r="AH137" s="166"/>
      <c r="AI137" s="166"/>
      <c r="AJ137" s="166"/>
      <c r="AK137" s="166"/>
      <c r="AL137" s="166"/>
      <c r="AM137" s="166"/>
      <c r="AN137" s="166"/>
      <c r="AO137" s="99">
        <f>+'dal 1 gennaio 2016'!$AO$21</f>
        <v>0.021694</v>
      </c>
      <c r="AP137" s="189"/>
      <c r="AQ137" s="189"/>
      <c r="AR137" s="56">
        <f>+'dal 1 gennaio 2016'!$AR$21</f>
        <v>0.0042</v>
      </c>
      <c r="AS137" s="189"/>
      <c r="AT137" s="189"/>
      <c r="AU137" s="189"/>
      <c r="AV137" s="189"/>
      <c r="AW137" s="116">
        <f>+AO137+AP132+AQ132+AR137+AS132+AT132+AU132+AV132</f>
        <v>0.0888612153582988</v>
      </c>
      <c r="AX137" s="53">
        <f>+AG132+AW137</f>
        <v>0.37509017386379884</v>
      </c>
    </row>
    <row r="138" spans="1:50" ht="12.75">
      <c r="A138" s="5" t="s">
        <v>19</v>
      </c>
      <c r="B138" s="195"/>
      <c r="C138" s="195"/>
      <c r="D138" s="195"/>
      <c r="E138" s="195"/>
      <c r="F138" s="195"/>
      <c r="G138" s="195"/>
      <c r="H138" s="190"/>
      <c r="I138" s="166"/>
      <c r="J138" s="166"/>
      <c r="K138" s="166"/>
      <c r="L138" s="166"/>
      <c r="M138" s="166"/>
      <c r="N138" s="166"/>
      <c r="O138" s="166"/>
      <c r="P138" s="89">
        <f>+'dal 1 gennaio 2016'!$P$22</f>
        <v>0.010647</v>
      </c>
      <c r="Q138" s="195"/>
      <c r="R138" s="219">
        <f>+'dal 1 gennaio 2016'!$R$22</f>
        <v>0.005465</v>
      </c>
      <c r="S138" s="167">
        <f>+'dal 1 gennaio 2016'!$S$22</f>
        <v>0</v>
      </c>
      <c r="T138" s="217"/>
      <c r="U138" s="219">
        <f>+'dal 1 gennaio 2016'!$U$22</f>
        <v>0</v>
      </c>
      <c r="V138" s="219">
        <f>+'dal 1 gennaio 2016'!$V$22</f>
        <v>0.005545</v>
      </c>
      <c r="W138" s="219">
        <f>+'dal 1 gennaio 2016'!$W$22</f>
        <v>0.000771</v>
      </c>
      <c r="X138" s="116">
        <f>+P138+Q132+R138+S138+T132+U138+V138+W138</f>
        <v>0.06201621535829881</v>
      </c>
      <c r="Y138" s="38">
        <f>+H132+X138</f>
        <v>0.34824517386379883</v>
      </c>
      <c r="Z138" s="32"/>
      <c r="AA138" s="65" t="s">
        <v>34</v>
      </c>
      <c r="AB138" s="65" t="s">
        <v>34</v>
      </c>
      <c r="AC138" s="65" t="s">
        <v>34</v>
      </c>
      <c r="AD138" s="65" t="s">
        <v>34</v>
      </c>
      <c r="AE138" s="65" t="s">
        <v>34</v>
      </c>
      <c r="AF138" s="65" t="s">
        <v>34</v>
      </c>
      <c r="AG138" s="64" t="s">
        <v>34</v>
      </c>
      <c r="AH138" s="166"/>
      <c r="AI138" s="166"/>
      <c r="AJ138" s="166"/>
      <c r="AK138" s="166"/>
      <c r="AL138" s="166"/>
      <c r="AM138" s="166"/>
      <c r="AN138" s="166"/>
      <c r="AO138" s="66" t="s">
        <v>34</v>
      </c>
      <c r="AP138" s="66" t="s">
        <v>34</v>
      </c>
      <c r="AQ138" s="66" t="s">
        <v>34</v>
      </c>
      <c r="AR138" s="66" t="s">
        <v>34</v>
      </c>
      <c r="AS138" s="66" t="s">
        <v>34</v>
      </c>
      <c r="AT138" s="66" t="s">
        <v>34</v>
      </c>
      <c r="AU138" s="66" t="s">
        <v>34</v>
      </c>
      <c r="AV138" s="66" t="s">
        <v>34</v>
      </c>
      <c r="AW138" s="66" t="s">
        <v>34</v>
      </c>
      <c r="AX138" s="67" t="s">
        <v>34</v>
      </c>
    </row>
    <row r="139" spans="1:50" ht="12.75">
      <c r="A139" s="7" t="s">
        <v>18</v>
      </c>
      <c r="B139" s="196"/>
      <c r="C139" s="196"/>
      <c r="D139" s="196"/>
      <c r="E139" s="196"/>
      <c r="F139" s="196"/>
      <c r="G139" s="196"/>
      <c r="H139" s="209"/>
      <c r="I139" s="168"/>
      <c r="J139" s="168"/>
      <c r="K139" s="168"/>
      <c r="L139" s="168"/>
      <c r="M139" s="168"/>
      <c r="N139" s="168"/>
      <c r="O139" s="168"/>
      <c r="P139" s="89">
        <f>+'dal 1 gennaio 2016'!$P$23</f>
        <v>0.002962</v>
      </c>
      <c r="Q139" s="196"/>
      <c r="R139" s="220"/>
      <c r="S139" s="167">
        <f>+'dal 1 gennaio 2016'!$S$23</f>
        <v>0</v>
      </c>
      <c r="T139" s="218"/>
      <c r="U139" s="220"/>
      <c r="V139" s="220"/>
      <c r="W139" s="220"/>
      <c r="X139" s="116">
        <f>+P139+Q132+R138+S139+T132+U138+V138+W138</f>
        <v>0.05433121535829881</v>
      </c>
      <c r="Y139" s="38">
        <f>+H132+X139</f>
        <v>0.34056017386379883</v>
      </c>
      <c r="Z139" s="32"/>
      <c r="AA139" s="65" t="s">
        <v>34</v>
      </c>
      <c r="AB139" s="65" t="s">
        <v>34</v>
      </c>
      <c r="AC139" s="65" t="s">
        <v>34</v>
      </c>
      <c r="AD139" s="65" t="s">
        <v>34</v>
      </c>
      <c r="AE139" s="65" t="s">
        <v>34</v>
      </c>
      <c r="AF139" s="65" t="s">
        <v>34</v>
      </c>
      <c r="AG139" s="64" t="s">
        <v>34</v>
      </c>
      <c r="AH139" s="168"/>
      <c r="AI139" s="168"/>
      <c r="AJ139" s="168"/>
      <c r="AK139" s="168"/>
      <c r="AL139" s="168"/>
      <c r="AM139" s="168"/>
      <c r="AN139" s="168"/>
      <c r="AO139" s="66" t="s">
        <v>34</v>
      </c>
      <c r="AP139" s="66" t="s">
        <v>34</v>
      </c>
      <c r="AQ139" s="66" t="s">
        <v>34</v>
      </c>
      <c r="AR139" s="66" t="s">
        <v>34</v>
      </c>
      <c r="AS139" s="66" t="s">
        <v>34</v>
      </c>
      <c r="AT139" s="66" t="s">
        <v>34</v>
      </c>
      <c r="AU139" s="66" t="s">
        <v>34</v>
      </c>
      <c r="AV139" s="66" t="s">
        <v>34</v>
      </c>
      <c r="AW139" s="66" t="s">
        <v>34</v>
      </c>
      <c r="AX139" s="67" t="s">
        <v>34</v>
      </c>
    </row>
    <row r="140" spans="1:50" ht="12.75">
      <c r="A140" s="19" t="s">
        <v>10</v>
      </c>
      <c r="B140" s="55"/>
      <c r="C140" s="55"/>
      <c r="D140" s="55">
        <f>+'dal 1 gennaio 2016'!$D$24</f>
        <v>58.83</v>
      </c>
      <c r="E140" s="55"/>
      <c r="F140" s="55"/>
      <c r="G140" s="55"/>
      <c r="H140" s="44">
        <f>+SUM(B140:G140)</f>
        <v>58.83</v>
      </c>
      <c r="I140" s="165">
        <f>+'dal 1 gennaio 2016'!$I$24</f>
        <v>31.619940620917365</v>
      </c>
      <c r="J140" s="165">
        <f>+'dal 1 gennaio 2016'!$J$24</f>
        <v>203.88148392766553</v>
      </c>
      <c r="K140" s="165">
        <f>+'dal 1 gennaio 2016'!$K$24</f>
        <v>695.9587440306058</v>
      </c>
      <c r="L140" s="165">
        <f>+'dal 1 gennaio 2016'!$L$24</f>
        <v>15.001773550270931</v>
      </c>
      <c r="M140" s="165">
        <f>+'dal 1 gennaio 2016'!$M$24</f>
        <v>96.72958876313359</v>
      </c>
      <c r="N140" s="165">
        <f>+'dal 1 gennaio 2016'!$N$24</f>
        <v>330.19086289401173</v>
      </c>
      <c r="O140" s="165">
        <f>+'dal 1 gennaio 2016'!$O$24</f>
        <v>1.2</v>
      </c>
      <c r="P140" s="98"/>
      <c r="Q140" s="98"/>
      <c r="R140" s="98"/>
      <c r="S140" s="98">
        <f>+'dal 1 gennaio 2016'!$S$24</f>
        <v>-27.01</v>
      </c>
      <c r="T140" s="98"/>
      <c r="U140" s="98"/>
      <c r="V140" s="98"/>
      <c r="W140" s="98"/>
      <c r="X140" s="44"/>
      <c r="Y140" s="45"/>
      <c r="Z140" s="33"/>
      <c r="AA140" s="58"/>
      <c r="AB140" s="59"/>
      <c r="AC140" s="60">
        <f>+'dal 1 gennaio 2016'!$AC$24</f>
        <v>77.26</v>
      </c>
      <c r="AD140" s="59"/>
      <c r="AE140" s="59"/>
      <c r="AF140" s="61"/>
      <c r="AG140" s="44">
        <f>+SUM(AA140:AF140)</f>
        <v>77.26</v>
      </c>
      <c r="AH140" s="165">
        <f>+I140</f>
        <v>31.619940620917365</v>
      </c>
      <c r="AI140" s="165">
        <f aca="true" t="shared" si="43" ref="AI140">+J140</f>
        <v>203.88148392766553</v>
      </c>
      <c r="AJ140" s="165">
        <f aca="true" t="shared" si="44" ref="AJ140">+K140</f>
        <v>695.9587440306058</v>
      </c>
      <c r="AK140" s="165">
        <f aca="true" t="shared" si="45" ref="AK140">+L140</f>
        <v>15.001773550270931</v>
      </c>
      <c r="AL140" s="165">
        <f aca="true" t="shared" si="46" ref="AL140">+M140</f>
        <v>96.72958876313359</v>
      </c>
      <c r="AM140" s="165">
        <f aca="true" t="shared" si="47" ref="AM140">+N140</f>
        <v>330.19086289401173</v>
      </c>
      <c r="AN140" s="165">
        <f aca="true" t="shared" si="48" ref="AN140">+O140</f>
        <v>1.2</v>
      </c>
      <c r="AO140" s="98"/>
      <c r="AP140" s="98"/>
      <c r="AQ140" s="98"/>
      <c r="AR140" s="98">
        <f>+'dal 1 gennaio 2016'!$AR$24</f>
        <v>-27.01</v>
      </c>
      <c r="AS140" s="98"/>
      <c r="AT140" s="98"/>
      <c r="AU140" s="98"/>
      <c r="AV140" s="98"/>
      <c r="AW140" s="54"/>
      <c r="AX140" s="45"/>
    </row>
    <row r="141" spans="10:58" s="101" customFormat="1" ht="12.75">
      <c r="J141" s="148"/>
      <c r="K141" s="148"/>
      <c r="M141" s="148"/>
      <c r="N141" s="148"/>
      <c r="Z141" s="28"/>
      <c r="AA141" s="28"/>
      <c r="AB141" s="28"/>
      <c r="AC141" s="28"/>
      <c r="AD141" s="28"/>
      <c r="AE141" s="28"/>
      <c r="AF141" s="28"/>
      <c r="AG141" s="102"/>
      <c r="AH141" s="102"/>
      <c r="AI141" s="160"/>
      <c r="AJ141" s="160"/>
      <c r="AK141" s="102"/>
      <c r="AL141" s="160"/>
      <c r="AM141" s="160"/>
      <c r="AN141" s="102"/>
      <c r="AO141" s="102"/>
      <c r="AP141" s="102"/>
      <c r="AQ141" s="102"/>
      <c r="AR141" s="102"/>
      <c r="AS141" s="102"/>
      <c r="AT141" s="102"/>
      <c r="AU141" s="102"/>
      <c r="AV141" s="102"/>
      <c r="AZ141" s="135"/>
      <c r="BA141" s="100"/>
      <c r="BB141" s="100"/>
      <c r="BC141" s="100"/>
      <c r="BD141" s="100"/>
      <c r="BE141" s="100"/>
      <c r="BF141" s="100"/>
    </row>
    <row r="142" spans="10:58" s="101" customFormat="1" ht="13.5" thickBot="1">
      <c r="J142" s="148"/>
      <c r="K142" s="148"/>
      <c r="M142" s="148"/>
      <c r="N142" s="148"/>
      <c r="Z142" s="28"/>
      <c r="AA142" s="28"/>
      <c r="AB142" s="28"/>
      <c r="AC142" s="28"/>
      <c r="AD142" s="28"/>
      <c r="AE142" s="28"/>
      <c r="AF142" s="28"/>
      <c r="AG142" s="102"/>
      <c r="AH142" s="102"/>
      <c r="AI142" s="160"/>
      <c r="AJ142" s="160"/>
      <c r="AK142" s="102"/>
      <c r="AL142" s="160"/>
      <c r="AM142" s="160"/>
      <c r="AN142" s="102"/>
      <c r="AO142" s="102"/>
      <c r="AP142" s="102"/>
      <c r="AQ142" s="102"/>
      <c r="AR142" s="102"/>
      <c r="AS142" s="102"/>
      <c r="AT142" s="102"/>
      <c r="AU142" s="102"/>
      <c r="AV142" s="102"/>
      <c r="AZ142" s="135"/>
      <c r="BA142" s="100"/>
      <c r="BB142" s="100"/>
      <c r="BC142" s="100"/>
      <c r="BD142" s="100"/>
      <c r="BE142" s="100"/>
      <c r="BF142" s="100"/>
    </row>
    <row r="143" spans="1:52" s="106" customFormat="1" ht="15" customHeight="1" thickBot="1">
      <c r="A143" s="137">
        <v>34627000</v>
      </c>
      <c r="C143" s="105" t="s">
        <v>24</v>
      </c>
      <c r="D143" s="142">
        <v>0.039736</v>
      </c>
      <c r="E143" s="113" t="s">
        <v>40</v>
      </c>
      <c r="F143" s="110"/>
      <c r="G143" s="105" t="s">
        <v>41</v>
      </c>
      <c r="H143" s="221" t="s">
        <v>108</v>
      </c>
      <c r="I143" s="222"/>
      <c r="J143" s="221" t="s">
        <v>109</v>
      </c>
      <c r="K143" s="222"/>
      <c r="L143" s="152"/>
      <c r="M143" s="152"/>
      <c r="N143" s="152"/>
      <c r="O143" s="152"/>
      <c r="X143" s="107"/>
      <c r="AB143" s="113"/>
      <c r="AC143" s="113"/>
      <c r="AD143" s="113"/>
      <c r="AE143" s="113"/>
      <c r="AF143" s="113"/>
      <c r="AH143" s="105"/>
      <c r="AI143" s="162"/>
      <c r="AJ143" s="162"/>
      <c r="AK143" s="105"/>
      <c r="AL143" s="162"/>
      <c r="AM143" s="162"/>
      <c r="AN143" s="105"/>
      <c r="AO143" s="105"/>
      <c r="AP143" s="105"/>
      <c r="AQ143" s="105"/>
      <c r="AR143" s="105"/>
      <c r="AS143" s="105"/>
      <c r="AT143" s="105"/>
      <c r="AU143" s="105"/>
      <c r="AV143" s="105"/>
      <c r="AZ143" s="136"/>
    </row>
    <row r="144" spans="1:58" s="135" customFormat="1" ht="12.75" customHeight="1">
      <c r="A144" s="204" t="s">
        <v>21</v>
      </c>
      <c r="B144" s="206" t="s">
        <v>14</v>
      </c>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8"/>
      <c r="Z144" s="26"/>
      <c r="AA144" s="206" t="s">
        <v>38</v>
      </c>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s="101"/>
      <c r="BA144" s="100"/>
      <c r="BB144" s="100"/>
      <c r="BC144" s="100"/>
      <c r="BD144" s="100"/>
      <c r="BE144" s="100"/>
      <c r="BF144" s="100"/>
    </row>
    <row r="145" spans="1:58" s="135" customFormat="1" ht="25.5">
      <c r="A145" s="205"/>
      <c r="B145" s="132" t="s">
        <v>26</v>
      </c>
      <c r="C145" s="132" t="s">
        <v>27</v>
      </c>
      <c r="D145" s="132" t="s">
        <v>0</v>
      </c>
      <c r="E145" s="132" t="s">
        <v>1</v>
      </c>
      <c r="F145" s="132" t="s">
        <v>28</v>
      </c>
      <c r="G145" s="132" t="s">
        <v>29</v>
      </c>
      <c r="H145" s="111" t="s">
        <v>15</v>
      </c>
      <c r="I145" s="169" t="s">
        <v>113</v>
      </c>
      <c r="J145" s="169" t="s">
        <v>114</v>
      </c>
      <c r="K145" s="169" t="s">
        <v>115</v>
      </c>
      <c r="L145" s="169" t="s">
        <v>116</v>
      </c>
      <c r="M145" s="169" t="s">
        <v>117</v>
      </c>
      <c r="N145" s="169" t="s">
        <v>118</v>
      </c>
      <c r="O145" s="169" t="s">
        <v>39</v>
      </c>
      <c r="P145" s="133" t="s">
        <v>31</v>
      </c>
      <c r="Q145" s="133" t="s">
        <v>7</v>
      </c>
      <c r="R145" s="133" t="s">
        <v>2</v>
      </c>
      <c r="S145" s="133" t="s">
        <v>3</v>
      </c>
      <c r="T145" s="133" t="s">
        <v>97</v>
      </c>
      <c r="U145" s="133" t="s">
        <v>4</v>
      </c>
      <c r="V145" s="133" t="s">
        <v>5</v>
      </c>
      <c r="W145" s="133" t="s">
        <v>6</v>
      </c>
      <c r="X145" s="111" t="s">
        <v>30</v>
      </c>
      <c r="Y145" s="114" t="s">
        <v>8</v>
      </c>
      <c r="Z145" s="31"/>
      <c r="AA145" s="132" t="s">
        <v>26</v>
      </c>
      <c r="AB145" s="132" t="s">
        <v>27</v>
      </c>
      <c r="AC145" s="132" t="s">
        <v>0</v>
      </c>
      <c r="AD145" s="132" t="s">
        <v>1</v>
      </c>
      <c r="AE145" s="132" t="s">
        <v>28</v>
      </c>
      <c r="AF145" s="132" t="s">
        <v>29</v>
      </c>
      <c r="AG145" s="111" t="s">
        <v>15</v>
      </c>
      <c r="AH145" s="169" t="s">
        <v>113</v>
      </c>
      <c r="AI145" s="169" t="s">
        <v>114</v>
      </c>
      <c r="AJ145" s="169" t="s">
        <v>115</v>
      </c>
      <c r="AK145" s="169" t="s">
        <v>116</v>
      </c>
      <c r="AL145" s="169" t="s">
        <v>117</v>
      </c>
      <c r="AM145" s="169" t="s">
        <v>118</v>
      </c>
      <c r="AN145" s="169" t="s">
        <v>39</v>
      </c>
      <c r="AO145" s="133" t="s">
        <v>31</v>
      </c>
      <c r="AP145" s="133" t="s">
        <v>7</v>
      </c>
      <c r="AQ145" s="133" t="s">
        <v>2</v>
      </c>
      <c r="AR145" s="133" t="s">
        <v>3</v>
      </c>
      <c r="AS145" s="133" t="s">
        <v>97</v>
      </c>
      <c r="AT145" s="133" t="s">
        <v>4</v>
      </c>
      <c r="AU145" s="133" t="s">
        <v>5</v>
      </c>
      <c r="AV145" s="133" t="s">
        <v>6</v>
      </c>
      <c r="AW145" s="111" t="s">
        <v>30</v>
      </c>
      <c r="AX145" s="112" t="s">
        <v>8</v>
      </c>
      <c r="AY145" s="101"/>
      <c r="BA145" s="100"/>
      <c r="BB145" s="100"/>
      <c r="BC145" s="100"/>
      <c r="BD145" s="100"/>
      <c r="BE145" s="100"/>
      <c r="BF145" s="100"/>
    </row>
    <row r="146" spans="1:58" s="135" customFormat="1" ht="12.75">
      <c r="A146" s="108" t="s">
        <v>23</v>
      </c>
      <c r="B146" s="118"/>
      <c r="C146" s="119"/>
      <c r="D146" s="118"/>
      <c r="E146" s="119"/>
      <c r="F146" s="119"/>
      <c r="G146" s="119"/>
      <c r="H146" s="120"/>
      <c r="I146" s="164"/>
      <c r="J146" s="164"/>
      <c r="K146" s="164"/>
      <c r="L146" s="164"/>
      <c r="M146" s="164"/>
      <c r="N146" s="164"/>
      <c r="O146" s="164"/>
      <c r="P146" s="118"/>
      <c r="Q146" s="119"/>
      <c r="R146" s="164"/>
      <c r="S146" s="163"/>
      <c r="T146" s="216">
        <f>+'dal 1 gennaio 2016'!$T$15</f>
        <v>0</v>
      </c>
      <c r="U146" s="164"/>
      <c r="V146" s="163"/>
      <c r="W146" s="164"/>
      <c r="X146" s="121"/>
      <c r="Y146" s="122"/>
      <c r="Z146" s="28"/>
      <c r="AA146" s="47"/>
      <c r="AB146" s="48"/>
      <c r="AC146" s="49"/>
      <c r="AD146" s="48"/>
      <c r="AE146" s="48"/>
      <c r="AF146" s="50"/>
      <c r="AG146" s="51"/>
      <c r="AH146" s="164"/>
      <c r="AI146" s="164"/>
      <c r="AJ146" s="164"/>
      <c r="AK146" s="164"/>
      <c r="AL146" s="164"/>
      <c r="AM146" s="164"/>
      <c r="AN146" s="164"/>
      <c r="AO146" s="125"/>
      <c r="AP146" s="115"/>
      <c r="AQ146" s="115"/>
      <c r="AR146" s="115"/>
      <c r="AS146" s="115"/>
      <c r="AT146" s="115"/>
      <c r="AU146" s="115"/>
      <c r="AV146" s="115"/>
      <c r="AW146" s="51"/>
      <c r="AX146" s="52"/>
      <c r="AY146" s="101"/>
      <c r="BA146" s="100"/>
      <c r="BB146" s="100"/>
      <c r="BC146" s="100"/>
      <c r="BD146" s="100"/>
      <c r="BE146" s="100"/>
      <c r="BF146" s="100"/>
    </row>
    <row r="147" spans="1:58" s="135" customFormat="1" ht="12.75">
      <c r="A147" s="103" t="s">
        <v>25</v>
      </c>
      <c r="B147" s="195">
        <f>+'dal 1 gennaio 2016'!$B$16*$D143</f>
        <v>0.22181767676</v>
      </c>
      <c r="C147" s="195">
        <f>+'dal 1 gennaio 2016'!$C$16*$D143</f>
        <v>0.02876806928</v>
      </c>
      <c r="D147" s="195">
        <f>+'dal 1 gennaio 2016'!$D$16</f>
        <v>0.007946</v>
      </c>
      <c r="E147" s="195">
        <f>+'dal 1 gennaio 2016'!$E$16</f>
        <v>0</v>
      </c>
      <c r="F147" s="195">
        <f>+'dal 1 gennaio 2016'!$F$16</f>
        <v>0.0125</v>
      </c>
      <c r="G147" s="195">
        <f>+'dal 1 gennaio 2016'!$G$16</f>
        <v>0.016</v>
      </c>
      <c r="H147" s="190">
        <f>+SUM(B147:G154)</f>
        <v>0.28703174604000004</v>
      </c>
      <c r="I147" s="166"/>
      <c r="J147" s="166"/>
      <c r="K147" s="166"/>
      <c r="L147" s="166"/>
      <c r="M147" s="166"/>
      <c r="N147" s="166"/>
      <c r="O147" s="166"/>
      <c r="P147" s="129">
        <f>+'dal 1 gennaio 2016'!$P$16</f>
        <v>0</v>
      </c>
      <c r="Q147" s="195">
        <f>+'dal 1 gennaio 2016'!$Q$16*$D143</f>
        <v>0.03971544952188184</v>
      </c>
      <c r="R147" s="219">
        <f>+'dal 1 gennaio 2016'!$R$16</f>
        <v>0.010816</v>
      </c>
      <c r="S147" s="167">
        <f>+'dal 1 gennaio 2016'!$S$16</f>
        <v>0</v>
      </c>
      <c r="T147" s="217"/>
      <c r="U147" s="217">
        <f>+'dal 1 gennaio 2016'!$U$16</f>
        <v>0</v>
      </c>
      <c r="V147" s="217">
        <f>+'dal 1 gennaio 2016'!$V$16</f>
        <v>0.009701</v>
      </c>
      <c r="W147" s="217">
        <f>+'dal 1 gennaio 2016'!$W$16</f>
        <v>0.001526</v>
      </c>
      <c r="X147" s="116">
        <f>+P147+Q147+R147+S147+T147+U147+V147+W147</f>
        <v>0.06175844952188184</v>
      </c>
      <c r="Y147" s="117">
        <f>+H147+X147</f>
        <v>0.3487901955618819</v>
      </c>
      <c r="Z147" s="32"/>
      <c r="AA147" s="215">
        <f>+B147</f>
        <v>0.22181767676</v>
      </c>
      <c r="AB147" s="215">
        <f>+C147</f>
        <v>0.02876806928</v>
      </c>
      <c r="AC147" s="215">
        <f>+'dal 1 gennaio 2016'!$AC$16</f>
        <v>0.007946</v>
      </c>
      <c r="AD147" s="215">
        <f>+'dal 1 gennaio 2016'!$AD$16</f>
        <v>0</v>
      </c>
      <c r="AE147" s="215">
        <f>+'dal 1 gennaio 2016'!$AE$16</f>
        <v>0.0125</v>
      </c>
      <c r="AF147" s="215">
        <f>+'dal 1 gennaio 2016'!$AF$16</f>
        <v>0.016</v>
      </c>
      <c r="AG147" s="190">
        <f>+SUM(AA147:AF152)</f>
        <v>0.28703174604000004</v>
      </c>
      <c r="AH147" s="166"/>
      <c r="AI147" s="166"/>
      <c r="AJ147" s="166"/>
      <c r="AK147" s="166"/>
      <c r="AL147" s="166"/>
      <c r="AM147" s="166"/>
      <c r="AN147" s="166"/>
      <c r="AO147" s="130">
        <f>+'dal 1 gennaio 2016'!$AO$16</f>
        <v>0</v>
      </c>
      <c r="AP147" s="189">
        <f>+Q147</f>
        <v>0.03971544952188184</v>
      </c>
      <c r="AQ147" s="189">
        <f>+'dal 1 gennaio 2016'!$AQ$16</f>
        <v>0.010816</v>
      </c>
      <c r="AR147" s="127">
        <f>+'dal 1 gennaio 2016'!$AR$16</f>
        <v>0</v>
      </c>
      <c r="AS147" s="189">
        <f>+AS132</f>
        <v>0</v>
      </c>
      <c r="AT147" s="189">
        <f>+'dal 1 gennaio 2016'!$AT$16</f>
        <v>0.001336</v>
      </c>
      <c r="AU147" s="189">
        <f>+'dal 1 gennaio 2016'!$AU$16</f>
        <v>0.009701</v>
      </c>
      <c r="AV147" s="189">
        <f>+'dal 1 gennaio 2016'!$AV$16</f>
        <v>0.001526</v>
      </c>
      <c r="AW147" s="116">
        <f>+AO147+AP147+AQ147+AR147+AS147+AT147+AU147+AV147</f>
        <v>0.06309444952188184</v>
      </c>
      <c r="AX147" s="53">
        <f>+AG147+AW147</f>
        <v>0.35012619556188185</v>
      </c>
      <c r="AY147" s="101"/>
      <c r="BA147" s="100"/>
      <c r="BB147" s="100"/>
      <c r="BC147" s="100"/>
      <c r="BD147" s="100"/>
      <c r="BE147" s="100"/>
      <c r="BF147" s="100"/>
    </row>
    <row r="148" spans="1:58" s="135" customFormat="1" ht="12.75">
      <c r="A148" s="103" t="s">
        <v>9</v>
      </c>
      <c r="B148" s="195"/>
      <c r="C148" s="195"/>
      <c r="D148" s="195"/>
      <c r="E148" s="195"/>
      <c r="F148" s="195"/>
      <c r="G148" s="195"/>
      <c r="H148" s="190"/>
      <c r="I148" s="166"/>
      <c r="J148" s="166"/>
      <c r="K148" s="166"/>
      <c r="L148" s="166"/>
      <c r="M148" s="166"/>
      <c r="N148" s="166"/>
      <c r="O148" s="166"/>
      <c r="P148" s="129">
        <f>+'dal 1 gennaio 2016'!$P$17</f>
        <v>0.06236</v>
      </c>
      <c r="Q148" s="195"/>
      <c r="R148" s="219"/>
      <c r="S148" s="167">
        <f>+'dal 1 gennaio 2016'!$S$17</f>
        <v>0.0376</v>
      </c>
      <c r="T148" s="217"/>
      <c r="U148" s="217"/>
      <c r="V148" s="217"/>
      <c r="W148" s="217"/>
      <c r="X148" s="116">
        <f>+P148+Q147+R147+S148+T147+U147+V147+W147</f>
        <v>0.16171844952188183</v>
      </c>
      <c r="Y148" s="117">
        <f>+H147+X148</f>
        <v>0.4487501955618819</v>
      </c>
      <c r="Z148" s="32"/>
      <c r="AA148" s="215"/>
      <c r="AB148" s="215"/>
      <c r="AC148" s="215"/>
      <c r="AD148" s="215"/>
      <c r="AE148" s="215"/>
      <c r="AF148" s="215"/>
      <c r="AG148" s="190"/>
      <c r="AH148" s="166"/>
      <c r="AI148" s="166"/>
      <c r="AJ148" s="166"/>
      <c r="AK148" s="166"/>
      <c r="AL148" s="166"/>
      <c r="AM148" s="166"/>
      <c r="AN148" s="166"/>
      <c r="AO148" s="130">
        <f>+'dal 1 gennaio 2016'!$AO$17</f>
        <v>0.06236</v>
      </c>
      <c r="AP148" s="189"/>
      <c r="AQ148" s="189"/>
      <c r="AR148" s="127">
        <f>+'dal 1 gennaio 2016'!$AR$17</f>
        <v>0.0376</v>
      </c>
      <c r="AS148" s="189"/>
      <c r="AT148" s="189"/>
      <c r="AU148" s="189"/>
      <c r="AV148" s="189"/>
      <c r="AW148" s="116">
        <f>+AO148+AP147+AQ147+AR148+AS147+AT147+AU147+AV147</f>
        <v>0.16305444952188183</v>
      </c>
      <c r="AX148" s="53">
        <f>+AG147+AW148</f>
        <v>0.4500861955618819</v>
      </c>
      <c r="AY148" s="101"/>
      <c r="BA148" s="100"/>
      <c r="BB148" s="100"/>
      <c r="BC148" s="100"/>
      <c r="BD148" s="100"/>
      <c r="BE148" s="100"/>
      <c r="BF148" s="100"/>
    </row>
    <row r="149" spans="1:58" s="135" customFormat="1" ht="12.75">
      <c r="A149" s="103" t="s">
        <v>11</v>
      </c>
      <c r="B149" s="195"/>
      <c r="C149" s="195"/>
      <c r="D149" s="195"/>
      <c r="E149" s="195"/>
      <c r="F149" s="195"/>
      <c r="G149" s="195"/>
      <c r="H149" s="190"/>
      <c r="I149" s="166"/>
      <c r="J149" s="166"/>
      <c r="K149" s="166"/>
      <c r="L149" s="166"/>
      <c r="M149" s="166"/>
      <c r="N149" s="166"/>
      <c r="O149" s="166"/>
      <c r="P149" s="129">
        <f>+'dal 1 gennaio 2016'!$P$18</f>
        <v>0.057077</v>
      </c>
      <c r="Q149" s="195"/>
      <c r="R149" s="219"/>
      <c r="S149" s="167">
        <f>+'dal 1 gennaio 2016'!$S$18</f>
        <v>0.0217</v>
      </c>
      <c r="T149" s="217"/>
      <c r="U149" s="217"/>
      <c r="V149" s="217"/>
      <c r="W149" s="217"/>
      <c r="X149" s="116">
        <f>+P149+Q147+R147+S149+T147+U147+V147+W147</f>
        <v>0.14053544952188182</v>
      </c>
      <c r="Y149" s="117">
        <f>+H147+X149</f>
        <v>0.42756719556188183</v>
      </c>
      <c r="Z149" s="32"/>
      <c r="AA149" s="215"/>
      <c r="AB149" s="215"/>
      <c r="AC149" s="215"/>
      <c r="AD149" s="215"/>
      <c r="AE149" s="215"/>
      <c r="AF149" s="215"/>
      <c r="AG149" s="190"/>
      <c r="AH149" s="166"/>
      <c r="AI149" s="166"/>
      <c r="AJ149" s="166"/>
      <c r="AK149" s="166"/>
      <c r="AL149" s="166"/>
      <c r="AM149" s="166"/>
      <c r="AN149" s="166"/>
      <c r="AO149" s="130">
        <f>+'dal 1 gennaio 2016'!$AO$18</f>
        <v>0.057077</v>
      </c>
      <c r="AP149" s="189"/>
      <c r="AQ149" s="189"/>
      <c r="AR149" s="127">
        <f>+'dal 1 gennaio 2016'!$AR$18</f>
        <v>0.0217</v>
      </c>
      <c r="AS149" s="189"/>
      <c r="AT149" s="189"/>
      <c r="AU149" s="189"/>
      <c r="AV149" s="189"/>
      <c r="AW149" s="116">
        <f>+AO149+AP147+AQ147+AR149+AS147+AT147+AU147+AV147</f>
        <v>0.14187144952188183</v>
      </c>
      <c r="AX149" s="53">
        <f>+AG147+AW149</f>
        <v>0.42890319556188183</v>
      </c>
      <c r="AY149" s="101"/>
      <c r="BA149" s="100"/>
      <c r="BB149" s="100"/>
      <c r="BC149" s="100"/>
      <c r="BD149" s="100"/>
      <c r="BE149" s="100"/>
      <c r="BF149" s="100"/>
    </row>
    <row r="150" spans="1:58" s="135" customFormat="1" ht="12.75">
      <c r="A150" s="103" t="s">
        <v>12</v>
      </c>
      <c r="B150" s="195"/>
      <c r="C150" s="195"/>
      <c r="D150" s="195"/>
      <c r="E150" s="195"/>
      <c r="F150" s="195"/>
      <c r="G150" s="195"/>
      <c r="H150" s="190"/>
      <c r="I150" s="166"/>
      <c r="J150" s="166"/>
      <c r="K150" s="166"/>
      <c r="L150" s="166"/>
      <c r="M150" s="166"/>
      <c r="N150" s="166"/>
      <c r="O150" s="166"/>
      <c r="P150" s="129">
        <f>+'dal 1 gennaio 2016'!$P$19</f>
        <v>0.057317</v>
      </c>
      <c r="Q150" s="195"/>
      <c r="R150" s="219"/>
      <c r="S150" s="167">
        <f>+'dal 1 gennaio 2016'!$S$19</f>
        <v>0.0173</v>
      </c>
      <c r="T150" s="217"/>
      <c r="U150" s="217"/>
      <c r="V150" s="217"/>
      <c r="W150" s="217"/>
      <c r="X150" s="116">
        <f>+P150+Q147+R147+S150+T147+U147+V147+W147</f>
        <v>0.13637544952188183</v>
      </c>
      <c r="Y150" s="117">
        <f>+H147+X150</f>
        <v>0.4234071955618819</v>
      </c>
      <c r="Z150" s="32"/>
      <c r="AA150" s="215"/>
      <c r="AB150" s="215"/>
      <c r="AC150" s="215"/>
      <c r="AD150" s="215"/>
      <c r="AE150" s="215"/>
      <c r="AF150" s="215"/>
      <c r="AG150" s="190"/>
      <c r="AH150" s="166"/>
      <c r="AI150" s="166"/>
      <c r="AJ150" s="166"/>
      <c r="AK150" s="166"/>
      <c r="AL150" s="166"/>
      <c r="AM150" s="166"/>
      <c r="AN150" s="166"/>
      <c r="AO150" s="130">
        <f>+'dal 1 gennaio 2016'!$AO$19</f>
        <v>0.057317</v>
      </c>
      <c r="AP150" s="189"/>
      <c r="AQ150" s="189"/>
      <c r="AR150" s="127">
        <f>+'dal 1 gennaio 2016'!$AR$19</f>
        <v>0.0173</v>
      </c>
      <c r="AS150" s="189"/>
      <c r="AT150" s="189"/>
      <c r="AU150" s="189"/>
      <c r="AV150" s="189"/>
      <c r="AW150" s="116">
        <f>+AO150+AP147+AQ147+AR150+AS147+AT147+AU147+AV147</f>
        <v>0.13771144952188183</v>
      </c>
      <c r="AX150" s="53">
        <f>+AG147+AW150</f>
        <v>0.4247431955618819</v>
      </c>
      <c r="AY150" s="101"/>
      <c r="BA150" s="100"/>
      <c r="BB150" s="100"/>
      <c r="BC150" s="100"/>
      <c r="BD150" s="100"/>
      <c r="BE150" s="100"/>
      <c r="BF150" s="100"/>
    </row>
    <row r="151" spans="1:58" s="135" customFormat="1" ht="12.75">
      <c r="A151" s="103" t="s">
        <v>13</v>
      </c>
      <c r="B151" s="195"/>
      <c r="C151" s="195"/>
      <c r="D151" s="195"/>
      <c r="E151" s="195"/>
      <c r="F151" s="195"/>
      <c r="G151" s="195"/>
      <c r="H151" s="190"/>
      <c r="I151" s="166"/>
      <c r="J151" s="166"/>
      <c r="K151" s="166"/>
      <c r="L151" s="166"/>
      <c r="M151" s="166"/>
      <c r="N151" s="166"/>
      <c r="O151" s="166"/>
      <c r="P151" s="129">
        <f>+'dal 1 gennaio 2016'!$P$20</f>
        <v>0.042828</v>
      </c>
      <c r="Q151" s="195"/>
      <c r="R151" s="219"/>
      <c r="S151" s="167">
        <f>+'dal 1 gennaio 2016'!$S$20</f>
        <v>0.012</v>
      </c>
      <c r="T151" s="217"/>
      <c r="U151" s="217"/>
      <c r="V151" s="217"/>
      <c r="W151" s="217"/>
      <c r="X151" s="116">
        <f>+P151+Q147+R147+S151+T147+U147+V147+W147</f>
        <v>0.11658644952188182</v>
      </c>
      <c r="Y151" s="117">
        <f>+H147+X151</f>
        <v>0.40361819556188183</v>
      </c>
      <c r="Z151" s="32"/>
      <c r="AA151" s="215"/>
      <c r="AB151" s="215"/>
      <c r="AC151" s="215"/>
      <c r="AD151" s="215"/>
      <c r="AE151" s="215"/>
      <c r="AF151" s="215"/>
      <c r="AG151" s="190"/>
      <c r="AH151" s="166"/>
      <c r="AI151" s="166"/>
      <c r="AJ151" s="166"/>
      <c r="AK151" s="166"/>
      <c r="AL151" s="166"/>
      <c r="AM151" s="166"/>
      <c r="AN151" s="166"/>
      <c r="AO151" s="130">
        <f>+'dal 1 gennaio 2016'!$AO$20</f>
        <v>0.042828</v>
      </c>
      <c r="AP151" s="189"/>
      <c r="AQ151" s="189"/>
      <c r="AR151" s="127">
        <f>+'dal 1 gennaio 2016'!$AR$20</f>
        <v>0.012</v>
      </c>
      <c r="AS151" s="189"/>
      <c r="AT151" s="189"/>
      <c r="AU151" s="189"/>
      <c r="AV151" s="189"/>
      <c r="AW151" s="116">
        <f>+AO151+AP147+AQ147+AR151+AS147+AT147+AU147+AV147</f>
        <v>0.11792244952188183</v>
      </c>
      <c r="AX151" s="53">
        <f>+AG147+AW151</f>
        <v>0.40495419556188184</v>
      </c>
      <c r="AY151" s="101"/>
      <c r="BA151" s="100"/>
      <c r="BB151" s="100"/>
      <c r="BC151" s="100"/>
      <c r="BD151" s="100"/>
      <c r="BE151" s="100"/>
      <c r="BF151" s="100"/>
    </row>
    <row r="152" spans="1:58" s="101" customFormat="1" ht="12.75">
      <c r="A152" s="103" t="s">
        <v>20</v>
      </c>
      <c r="B152" s="195"/>
      <c r="C152" s="195"/>
      <c r="D152" s="195"/>
      <c r="E152" s="195"/>
      <c r="F152" s="195"/>
      <c r="G152" s="195"/>
      <c r="H152" s="190"/>
      <c r="I152" s="166"/>
      <c r="J152" s="166"/>
      <c r="K152" s="166"/>
      <c r="L152" s="166"/>
      <c r="M152" s="166"/>
      <c r="N152" s="166"/>
      <c r="O152" s="166"/>
      <c r="P152" s="129">
        <f>+'dal 1 gennaio 2016'!$P$21</f>
        <v>0.021694</v>
      </c>
      <c r="Q152" s="195"/>
      <c r="R152" s="220"/>
      <c r="S152" s="167">
        <f>+'dal 1 gennaio 2016'!$S$21</f>
        <v>0.0042</v>
      </c>
      <c r="T152" s="217"/>
      <c r="U152" s="218"/>
      <c r="V152" s="218"/>
      <c r="W152" s="218"/>
      <c r="X152" s="116">
        <f>+P152+Q147+R147+S152+T147+U147+V147+W147</f>
        <v>0.08765244952188184</v>
      </c>
      <c r="Y152" s="117">
        <f>+H147+X152</f>
        <v>0.37468419556188187</v>
      </c>
      <c r="Z152" s="32"/>
      <c r="AA152" s="215"/>
      <c r="AB152" s="215"/>
      <c r="AC152" s="215"/>
      <c r="AD152" s="215"/>
      <c r="AE152" s="215"/>
      <c r="AF152" s="215"/>
      <c r="AG152" s="190"/>
      <c r="AH152" s="166"/>
      <c r="AI152" s="166"/>
      <c r="AJ152" s="166"/>
      <c r="AK152" s="166"/>
      <c r="AL152" s="166"/>
      <c r="AM152" s="166"/>
      <c r="AN152" s="166"/>
      <c r="AO152" s="130">
        <f>+'dal 1 gennaio 2016'!$AO$21</f>
        <v>0.021694</v>
      </c>
      <c r="AP152" s="189"/>
      <c r="AQ152" s="189"/>
      <c r="AR152" s="127">
        <f>+'dal 1 gennaio 2016'!$AR$21</f>
        <v>0.0042</v>
      </c>
      <c r="AS152" s="189"/>
      <c r="AT152" s="189"/>
      <c r="AU152" s="189"/>
      <c r="AV152" s="189"/>
      <c r="AW152" s="116">
        <f>+AO152+AP147+AQ147+AR152+AS147+AT147+AU147+AV147</f>
        <v>0.08898844952188184</v>
      </c>
      <c r="AX152" s="53">
        <f>+AG147+AW152</f>
        <v>0.3760201955618819</v>
      </c>
      <c r="AZ152" s="135"/>
      <c r="BA152" s="100"/>
      <c r="BB152" s="100"/>
      <c r="BC152" s="100"/>
      <c r="BD152" s="100"/>
      <c r="BE152" s="100"/>
      <c r="BF152" s="100"/>
    </row>
    <row r="153" spans="1:58" s="101" customFormat="1" ht="12.75">
      <c r="A153" s="103" t="s">
        <v>19</v>
      </c>
      <c r="B153" s="195"/>
      <c r="C153" s="195"/>
      <c r="D153" s="195"/>
      <c r="E153" s="195"/>
      <c r="F153" s="195"/>
      <c r="G153" s="195"/>
      <c r="H153" s="190"/>
      <c r="I153" s="166"/>
      <c r="J153" s="166"/>
      <c r="K153" s="166"/>
      <c r="L153" s="166"/>
      <c r="M153" s="166"/>
      <c r="N153" s="166"/>
      <c r="O153" s="166"/>
      <c r="P153" s="129">
        <f>+'dal 1 gennaio 2016'!$P$22</f>
        <v>0.010647</v>
      </c>
      <c r="Q153" s="195"/>
      <c r="R153" s="219">
        <f>+'dal 1 gennaio 2016'!$R$22</f>
        <v>0.005465</v>
      </c>
      <c r="S153" s="167">
        <f>+'dal 1 gennaio 2016'!$S$22</f>
        <v>0</v>
      </c>
      <c r="T153" s="217"/>
      <c r="U153" s="219">
        <f>+'dal 1 gennaio 2016'!$U$22</f>
        <v>0</v>
      </c>
      <c r="V153" s="219">
        <f>+'dal 1 gennaio 2016'!$V$22</f>
        <v>0.005545</v>
      </c>
      <c r="W153" s="219">
        <f>+'dal 1 gennaio 2016'!$W$22</f>
        <v>0.000771</v>
      </c>
      <c r="X153" s="116">
        <f>+P153+Q147+R153+S153+T147+U153+V153+W153</f>
        <v>0.06214344952188185</v>
      </c>
      <c r="Y153" s="117">
        <f>+H147+X153</f>
        <v>0.34917519556188187</v>
      </c>
      <c r="Z153" s="32"/>
      <c r="AA153" s="134" t="s">
        <v>34</v>
      </c>
      <c r="AB153" s="134" t="s">
        <v>34</v>
      </c>
      <c r="AC153" s="134" t="s">
        <v>34</v>
      </c>
      <c r="AD153" s="134" t="s">
        <v>34</v>
      </c>
      <c r="AE153" s="134" t="s">
        <v>34</v>
      </c>
      <c r="AF153" s="134" t="s">
        <v>34</v>
      </c>
      <c r="AG153" s="64" t="s">
        <v>34</v>
      </c>
      <c r="AH153" s="166"/>
      <c r="AI153" s="166"/>
      <c r="AJ153" s="166"/>
      <c r="AK153" s="166"/>
      <c r="AL153" s="166"/>
      <c r="AM153" s="166"/>
      <c r="AN153" s="166"/>
      <c r="AO153" s="66" t="s">
        <v>34</v>
      </c>
      <c r="AP153" s="66" t="s">
        <v>34</v>
      </c>
      <c r="AQ153" s="66" t="s">
        <v>34</v>
      </c>
      <c r="AR153" s="66" t="s">
        <v>34</v>
      </c>
      <c r="AS153" s="66" t="s">
        <v>34</v>
      </c>
      <c r="AT153" s="66" t="s">
        <v>34</v>
      </c>
      <c r="AU153" s="66" t="s">
        <v>34</v>
      </c>
      <c r="AV153" s="66" t="s">
        <v>34</v>
      </c>
      <c r="AW153" s="66" t="s">
        <v>34</v>
      </c>
      <c r="AX153" s="67" t="s">
        <v>34</v>
      </c>
      <c r="AZ153" s="135"/>
      <c r="BA153" s="100"/>
      <c r="BB153" s="100"/>
      <c r="BC153" s="100"/>
      <c r="BD153" s="100"/>
      <c r="BE153" s="100"/>
      <c r="BF153" s="100"/>
    </row>
    <row r="154" spans="1:58" s="101" customFormat="1" ht="12.75">
      <c r="A154" s="104" t="s">
        <v>18</v>
      </c>
      <c r="B154" s="196"/>
      <c r="C154" s="196"/>
      <c r="D154" s="196"/>
      <c r="E154" s="196"/>
      <c r="F154" s="196"/>
      <c r="G154" s="196"/>
      <c r="H154" s="209"/>
      <c r="I154" s="168"/>
      <c r="J154" s="168"/>
      <c r="K154" s="168"/>
      <c r="L154" s="168"/>
      <c r="M154" s="168"/>
      <c r="N154" s="168"/>
      <c r="O154" s="168"/>
      <c r="P154" s="129">
        <f>+'dal 1 gennaio 2016'!$P$23</f>
        <v>0.002962</v>
      </c>
      <c r="Q154" s="196"/>
      <c r="R154" s="220"/>
      <c r="S154" s="167">
        <f>+'dal 1 gennaio 2016'!$S$23</f>
        <v>0</v>
      </c>
      <c r="T154" s="218"/>
      <c r="U154" s="220"/>
      <c r="V154" s="220"/>
      <c r="W154" s="220"/>
      <c r="X154" s="116">
        <f>+P154+Q147+R153+S154+T147+U153+V153+W153</f>
        <v>0.05445844952188184</v>
      </c>
      <c r="Y154" s="117">
        <f>+H147+X154</f>
        <v>0.34149019556188187</v>
      </c>
      <c r="Z154" s="32"/>
      <c r="AA154" s="134" t="s">
        <v>34</v>
      </c>
      <c r="AB154" s="134" t="s">
        <v>34</v>
      </c>
      <c r="AC154" s="134" t="s">
        <v>34</v>
      </c>
      <c r="AD154" s="134" t="s">
        <v>34</v>
      </c>
      <c r="AE154" s="134" t="s">
        <v>34</v>
      </c>
      <c r="AF154" s="134" t="s">
        <v>34</v>
      </c>
      <c r="AG154" s="64" t="s">
        <v>34</v>
      </c>
      <c r="AH154" s="168"/>
      <c r="AI154" s="168"/>
      <c r="AJ154" s="168"/>
      <c r="AK154" s="168"/>
      <c r="AL154" s="168"/>
      <c r="AM154" s="168"/>
      <c r="AN154" s="168"/>
      <c r="AO154" s="66" t="s">
        <v>34</v>
      </c>
      <c r="AP154" s="66" t="s">
        <v>34</v>
      </c>
      <c r="AQ154" s="66" t="s">
        <v>34</v>
      </c>
      <c r="AR154" s="66" t="s">
        <v>34</v>
      </c>
      <c r="AS154" s="66" t="s">
        <v>34</v>
      </c>
      <c r="AT154" s="66" t="s">
        <v>34</v>
      </c>
      <c r="AU154" s="66" t="s">
        <v>34</v>
      </c>
      <c r="AV154" s="66" t="s">
        <v>34</v>
      </c>
      <c r="AW154" s="66" t="s">
        <v>34</v>
      </c>
      <c r="AX154" s="67" t="s">
        <v>34</v>
      </c>
      <c r="AZ154" s="135"/>
      <c r="BA154" s="100"/>
      <c r="BB154" s="100"/>
      <c r="BC154" s="100"/>
      <c r="BD154" s="100"/>
      <c r="BE154" s="100"/>
      <c r="BF154" s="100"/>
    </row>
    <row r="155" spans="1:58" s="101" customFormat="1" ht="12.75">
      <c r="A155" s="109" t="s">
        <v>10</v>
      </c>
      <c r="B155" s="126"/>
      <c r="C155" s="126"/>
      <c r="D155" s="126">
        <f>+'dal 1 gennaio 2016'!$D$24</f>
        <v>58.83</v>
      </c>
      <c r="E155" s="126"/>
      <c r="F155" s="126"/>
      <c r="G155" s="126"/>
      <c r="H155" s="123">
        <f>+SUM(B155:G155)</f>
        <v>58.83</v>
      </c>
      <c r="I155" s="165">
        <f>+'dal 1 gennaio 2016'!$I$24</f>
        <v>31.619940620917365</v>
      </c>
      <c r="J155" s="165">
        <f>+'dal 1 gennaio 2016'!$J$24</f>
        <v>203.88148392766553</v>
      </c>
      <c r="K155" s="165">
        <f>+'dal 1 gennaio 2016'!$K$24</f>
        <v>695.9587440306058</v>
      </c>
      <c r="L155" s="165">
        <f>+'dal 1 gennaio 2016'!$L$24</f>
        <v>15.001773550270931</v>
      </c>
      <c r="M155" s="165">
        <f>+'dal 1 gennaio 2016'!$M$24</f>
        <v>96.72958876313359</v>
      </c>
      <c r="N155" s="165">
        <f>+'dal 1 gennaio 2016'!$N$24</f>
        <v>330.19086289401173</v>
      </c>
      <c r="O155" s="165">
        <f>+'dal 1 gennaio 2016'!$O$24</f>
        <v>1.2</v>
      </c>
      <c r="P155" s="128"/>
      <c r="Q155" s="128"/>
      <c r="R155" s="128"/>
      <c r="S155" s="128">
        <f>+'dal 1 gennaio 2016'!$S$24</f>
        <v>-27.01</v>
      </c>
      <c r="T155" s="128"/>
      <c r="U155" s="128"/>
      <c r="V155" s="128"/>
      <c r="W155" s="128"/>
      <c r="X155" s="123"/>
      <c r="Y155" s="124"/>
      <c r="Z155" s="33"/>
      <c r="AA155" s="58"/>
      <c r="AB155" s="59"/>
      <c r="AC155" s="131">
        <f>+'dal 1 gennaio 2016'!$AC$24</f>
        <v>77.26</v>
      </c>
      <c r="AD155" s="59"/>
      <c r="AE155" s="59"/>
      <c r="AF155" s="61"/>
      <c r="AG155" s="123">
        <f>+SUM(AA155:AF155)</f>
        <v>77.26</v>
      </c>
      <c r="AH155" s="165">
        <f>+I155</f>
        <v>31.619940620917365</v>
      </c>
      <c r="AI155" s="165">
        <f aca="true" t="shared" si="49" ref="AI155">+J155</f>
        <v>203.88148392766553</v>
      </c>
      <c r="AJ155" s="165">
        <f aca="true" t="shared" si="50" ref="AJ155">+K155</f>
        <v>695.9587440306058</v>
      </c>
      <c r="AK155" s="165">
        <f aca="true" t="shared" si="51" ref="AK155">+L155</f>
        <v>15.001773550270931</v>
      </c>
      <c r="AL155" s="165">
        <f aca="true" t="shared" si="52" ref="AL155">+M155</f>
        <v>96.72958876313359</v>
      </c>
      <c r="AM155" s="165">
        <f aca="true" t="shared" si="53" ref="AM155">+N155</f>
        <v>330.19086289401173</v>
      </c>
      <c r="AN155" s="165">
        <f aca="true" t="shared" si="54" ref="AN155">+O155</f>
        <v>1.2</v>
      </c>
      <c r="AO155" s="128"/>
      <c r="AP155" s="128"/>
      <c r="AQ155" s="128"/>
      <c r="AR155" s="128">
        <f>+'dal 1 gennaio 2016'!$AR$24</f>
        <v>-27.01</v>
      </c>
      <c r="AS155" s="128"/>
      <c r="AT155" s="128"/>
      <c r="AU155" s="128"/>
      <c r="AV155" s="128"/>
      <c r="AW155" s="54"/>
      <c r="AX155" s="124"/>
      <c r="AZ155" s="135"/>
      <c r="BA155" s="100"/>
      <c r="BB155" s="100"/>
      <c r="BC155" s="100"/>
      <c r="BD155" s="100"/>
      <c r="BE155" s="100"/>
      <c r="BF155" s="100"/>
    </row>
  </sheetData>
  <mergeCells count="347">
    <mergeCell ref="AA57:AA62"/>
    <mergeCell ref="AT117:AT122"/>
    <mergeCell ref="AE132:AE137"/>
    <mergeCell ref="W123:W124"/>
    <mergeCell ref="W57:W62"/>
    <mergeCell ref="W63:W64"/>
    <mergeCell ref="AP117:AP122"/>
    <mergeCell ref="AQ117:AQ122"/>
    <mergeCell ref="AS117:AS122"/>
    <mergeCell ref="AB57:AB62"/>
    <mergeCell ref="AS57:AS62"/>
    <mergeCell ref="AS72:AS77"/>
    <mergeCell ref="AS87:AS92"/>
    <mergeCell ref="AS102:AS107"/>
    <mergeCell ref="AP102:AP107"/>
    <mergeCell ref="AQ102:AQ107"/>
    <mergeCell ref="AC117:AC122"/>
    <mergeCell ref="AD117:AD122"/>
    <mergeCell ref="AE117:AE122"/>
    <mergeCell ref="AF117:AF122"/>
    <mergeCell ref="AG117:AG122"/>
    <mergeCell ref="H143:I143"/>
    <mergeCell ref="A144:A145"/>
    <mergeCell ref="B144:Y144"/>
    <mergeCell ref="AA144:AX144"/>
    <mergeCell ref="B147:B154"/>
    <mergeCell ref="C147:C154"/>
    <mergeCell ref="D147:D154"/>
    <mergeCell ref="E147:E154"/>
    <mergeCell ref="F147:F154"/>
    <mergeCell ref="G147:G154"/>
    <mergeCell ref="H147:H154"/>
    <mergeCell ref="Q147:Q154"/>
    <mergeCell ref="W147:W152"/>
    <mergeCell ref="J143:K143"/>
    <mergeCell ref="R153:R154"/>
    <mergeCell ref="U153:U154"/>
    <mergeCell ref="V153:V154"/>
    <mergeCell ref="W153:W154"/>
    <mergeCell ref="AA147:AA152"/>
    <mergeCell ref="AB147:AB152"/>
    <mergeCell ref="AC147:AC152"/>
    <mergeCell ref="AD147:AD152"/>
    <mergeCell ref="T146:T154"/>
    <mergeCell ref="AS147:AS152"/>
    <mergeCell ref="AE147:AE152"/>
    <mergeCell ref="AF147:AF152"/>
    <mergeCell ref="AG147:AG152"/>
    <mergeCell ref="AP147:AP152"/>
    <mergeCell ref="AQ147:AQ152"/>
    <mergeCell ref="AU147:AU152"/>
    <mergeCell ref="AV147:AV152"/>
    <mergeCell ref="AT147:AT152"/>
    <mergeCell ref="R147:R152"/>
    <mergeCell ref="U147:U152"/>
    <mergeCell ref="V147:V152"/>
    <mergeCell ref="L8:M8"/>
    <mergeCell ref="J38:K38"/>
    <mergeCell ref="H38:I38"/>
    <mergeCell ref="H53:I53"/>
    <mergeCell ref="Q12:Q19"/>
    <mergeCell ref="R132:R137"/>
    <mergeCell ref="H128:I128"/>
    <mergeCell ref="V123:V124"/>
    <mergeCell ref="R57:R62"/>
    <mergeCell ref="U57:U62"/>
    <mergeCell ref="V57:V62"/>
    <mergeCell ref="R63:R64"/>
    <mergeCell ref="U63:U64"/>
    <mergeCell ref="V63:V64"/>
    <mergeCell ref="J53:K53"/>
    <mergeCell ref="L53:M53"/>
    <mergeCell ref="H8:I8"/>
    <mergeCell ref="H23:I23"/>
    <mergeCell ref="Q57:Q64"/>
    <mergeCell ref="H68:I68"/>
    <mergeCell ref="Q27:Q34"/>
    <mergeCell ref="T11:T19"/>
    <mergeCell ref="J8:K8"/>
    <mergeCell ref="AE12:AE17"/>
    <mergeCell ref="AF12:AF17"/>
    <mergeCell ref="AG12:AG17"/>
    <mergeCell ref="AS12:AS17"/>
    <mergeCell ref="AP27:AP32"/>
    <mergeCell ref="AE42:AE47"/>
    <mergeCell ref="U42:U47"/>
    <mergeCell ref="V42:V47"/>
    <mergeCell ref="W42:W47"/>
    <mergeCell ref="AP42:AP47"/>
    <mergeCell ref="AQ42:AQ47"/>
    <mergeCell ref="AF42:AF47"/>
    <mergeCell ref="AS42:AS47"/>
    <mergeCell ref="AA12:AA17"/>
    <mergeCell ref="AG42:AG47"/>
    <mergeCell ref="AG27:AG32"/>
    <mergeCell ref="AA42:AA47"/>
    <mergeCell ref="A9:A10"/>
    <mergeCell ref="B9:Y9"/>
    <mergeCell ref="AA9:AX9"/>
    <mergeCell ref="B12:B19"/>
    <mergeCell ref="C12:C19"/>
    <mergeCell ref="D12:D19"/>
    <mergeCell ref="E12:E19"/>
    <mergeCell ref="F12:F19"/>
    <mergeCell ref="G12:G19"/>
    <mergeCell ref="H12:H19"/>
    <mergeCell ref="AP12:AP17"/>
    <mergeCell ref="AQ12:AQ17"/>
    <mergeCell ref="AT12:AT17"/>
    <mergeCell ref="AU12:AU17"/>
    <mergeCell ref="AV12:AV17"/>
    <mergeCell ref="AB12:AB17"/>
    <mergeCell ref="AC12:AC17"/>
    <mergeCell ref="AD12:AD17"/>
    <mergeCell ref="R12:R17"/>
    <mergeCell ref="R18:R19"/>
    <mergeCell ref="U12:U17"/>
    <mergeCell ref="V12:V17"/>
    <mergeCell ref="W12:W17"/>
    <mergeCell ref="U18:U19"/>
    <mergeCell ref="AV27:AV32"/>
    <mergeCell ref="B27:B34"/>
    <mergeCell ref="C27:C34"/>
    <mergeCell ref="D27:D34"/>
    <mergeCell ref="E27:E34"/>
    <mergeCell ref="F27:F34"/>
    <mergeCell ref="G27:G34"/>
    <mergeCell ref="AT27:AT32"/>
    <mergeCell ref="AU27:AU32"/>
    <mergeCell ref="AD27:AD32"/>
    <mergeCell ref="AE27:AE32"/>
    <mergeCell ref="AF27:AF32"/>
    <mergeCell ref="AS27:AS32"/>
    <mergeCell ref="T26:T34"/>
    <mergeCell ref="D42:D49"/>
    <mergeCell ref="E42:E49"/>
    <mergeCell ref="F42:F49"/>
    <mergeCell ref="G42:G49"/>
    <mergeCell ref="H42:H49"/>
    <mergeCell ref="H27:H34"/>
    <mergeCell ref="AA27:AA32"/>
    <mergeCell ref="AB27:AB32"/>
    <mergeCell ref="AC27:AC32"/>
    <mergeCell ref="T41:T49"/>
    <mergeCell ref="A24:A25"/>
    <mergeCell ref="B24:Y24"/>
    <mergeCell ref="AA24:AX24"/>
    <mergeCell ref="B54:Y54"/>
    <mergeCell ref="AA54:AX54"/>
    <mergeCell ref="A54:A55"/>
    <mergeCell ref="Q42:Q49"/>
    <mergeCell ref="A39:A40"/>
    <mergeCell ref="B39:Y39"/>
    <mergeCell ref="AA39:AX39"/>
    <mergeCell ref="B42:B49"/>
    <mergeCell ref="C42:C49"/>
    <mergeCell ref="AV42:AV47"/>
    <mergeCell ref="AB42:AB47"/>
    <mergeCell ref="AC42:AC47"/>
    <mergeCell ref="AD42:AD47"/>
    <mergeCell ref="AT42:AT47"/>
    <mergeCell ref="AU42:AU47"/>
    <mergeCell ref="AQ27:AQ32"/>
    <mergeCell ref="R42:R47"/>
    <mergeCell ref="W48:W49"/>
    <mergeCell ref="R48:R49"/>
    <mergeCell ref="U48:U49"/>
    <mergeCell ref="V48:V49"/>
    <mergeCell ref="AV117:AV122"/>
    <mergeCell ref="AC132:AC137"/>
    <mergeCell ref="AD132:AD137"/>
    <mergeCell ref="AA117:AA122"/>
    <mergeCell ref="A69:A70"/>
    <mergeCell ref="B69:Y69"/>
    <mergeCell ref="AA69:AX69"/>
    <mergeCell ref="AT57:AT62"/>
    <mergeCell ref="AU57:AU62"/>
    <mergeCell ref="AV57:AV62"/>
    <mergeCell ref="AE57:AE62"/>
    <mergeCell ref="AF57:AF62"/>
    <mergeCell ref="AG57:AG62"/>
    <mergeCell ref="AP57:AP62"/>
    <mergeCell ref="AQ57:AQ62"/>
    <mergeCell ref="AC57:AC62"/>
    <mergeCell ref="AD57:AD62"/>
    <mergeCell ref="B57:B64"/>
    <mergeCell ref="C57:C64"/>
    <mergeCell ref="D57:D64"/>
    <mergeCell ref="E57:E64"/>
    <mergeCell ref="F57:F64"/>
    <mergeCell ref="G57:G64"/>
    <mergeCell ref="H57:H64"/>
    <mergeCell ref="AU72:AU77"/>
    <mergeCell ref="AV72:AV77"/>
    <mergeCell ref="AD72:AD77"/>
    <mergeCell ref="AE72:AE77"/>
    <mergeCell ref="AF72:AF77"/>
    <mergeCell ref="AG72:AG77"/>
    <mergeCell ref="AP72:AP77"/>
    <mergeCell ref="AA72:AA77"/>
    <mergeCell ref="AB72:AB77"/>
    <mergeCell ref="AC72:AC77"/>
    <mergeCell ref="AQ72:AQ77"/>
    <mergeCell ref="C72:C79"/>
    <mergeCell ref="D72:D79"/>
    <mergeCell ref="E72:E79"/>
    <mergeCell ref="F72:F79"/>
    <mergeCell ref="K83:L83"/>
    <mergeCell ref="H83:I83"/>
    <mergeCell ref="AT102:AT107"/>
    <mergeCell ref="U87:U92"/>
    <mergeCell ref="V87:V92"/>
    <mergeCell ref="W87:W92"/>
    <mergeCell ref="AT72:AT77"/>
    <mergeCell ref="R78:R79"/>
    <mergeCell ref="U78:U79"/>
    <mergeCell ref="R93:R94"/>
    <mergeCell ref="U93:U94"/>
    <mergeCell ref="V93:V94"/>
    <mergeCell ref="W93:W94"/>
    <mergeCell ref="R72:R77"/>
    <mergeCell ref="U72:U77"/>
    <mergeCell ref="V72:V77"/>
    <mergeCell ref="W72:W77"/>
    <mergeCell ref="T71:T79"/>
    <mergeCell ref="T86:T94"/>
    <mergeCell ref="T101:T109"/>
    <mergeCell ref="A114:A115"/>
    <mergeCell ref="B114:Y114"/>
    <mergeCell ref="AA114:AX114"/>
    <mergeCell ref="A84:A85"/>
    <mergeCell ref="B84:Y84"/>
    <mergeCell ref="AA84:AX84"/>
    <mergeCell ref="AQ87:AQ92"/>
    <mergeCell ref="AT87:AT92"/>
    <mergeCell ref="AU87:AU92"/>
    <mergeCell ref="AV87:AV92"/>
    <mergeCell ref="AD87:AD92"/>
    <mergeCell ref="AE87:AE92"/>
    <mergeCell ref="AF87:AF92"/>
    <mergeCell ref="AG87:AG92"/>
    <mergeCell ref="AP87:AP92"/>
    <mergeCell ref="AA87:AA92"/>
    <mergeCell ref="AB87:AB92"/>
    <mergeCell ref="AC87:AC92"/>
    <mergeCell ref="G87:G94"/>
    <mergeCell ref="H87:H94"/>
    <mergeCell ref="Q87:Q94"/>
    <mergeCell ref="B87:B94"/>
    <mergeCell ref="C87:C94"/>
    <mergeCell ref="D87:D94"/>
    <mergeCell ref="A99:A100"/>
    <mergeCell ref="B99:Y99"/>
    <mergeCell ref="AA99:AX99"/>
    <mergeCell ref="B102:B109"/>
    <mergeCell ref="C102:C109"/>
    <mergeCell ref="D102:D109"/>
    <mergeCell ref="E102:E109"/>
    <mergeCell ref="F102:F109"/>
    <mergeCell ref="G102:G109"/>
    <mergeCell ref="H102:H109"/>
    <mergeCell ref="Q102:Q109"/>
    <mergeCell ref="AA102:AA107"/>
    <mergeCell ref="AB102:AB107"/>
    <mergeCell ref="AC102:AC107"/>
    <mergeCell ref="AD102:AD107"/>
    <mergeCell ref="V108:V109"/>
    <mergeCell ref="W108:W109"/>
    <mergeCell ref="AU102:AU107"/>
    <mergeCell ref="AV102:AV107"/>
    <mergeCell ref="R102:R107"/>
    <mergeCell ref="U102:U107"/>
    <mergeCell ref="AE102:AE107"/>
    <mergeCell ref="AF102:AF107"/>
    <mergeCell ref="AG102:AG107"/>
    <mergeCell ref="AU117:AU122"/>
    <mergeCell ref="V78:V79"/>
    <mergeCell ref="W78:W79"/>
    <mergeCell ref="V102:V107"/>
    <mergeCell ref="W102:W107"/>
    <mergeCell ref="B117:B124"/>
    <mergeCell ref="C117:C124"/>
    <mergeCell ref="D117:D124"/>
    <mergeCell ref="E117:E124"/>
    <mergeCell ref="F117:F124"/>
    <mergeCell ref="G117:G124"/>
    <mergeCell ref="H117:H124"/>
    <mergeCell ref="Q117:Q124"/>
    <mergeCell ref="R117:R122"/>
    <mergeCell ref="H98:I98"/>
    <mergeCell ref="H113:I113"/>
    <mergeCell ref="E87:E94"/>
    <mergeCell ref="F87:F94"/>
    <mergeCell ref="R87:R92"/>
    <mergeCell ref="G72:G79"/>
    <mergeCell ref="H72:H79"/>
    <mergeCell ref="Q72:Q79"/>
    <mergeCell ref="B72:B79"/>
    <mergeCell ref="AB117:AB122"/>
    <mergeCell ref="A129:A130"/>
    <mergeCell ref="B129:Y129"/>
    <mergeCell ref="AA129:AX129"/>
    <mergeCell ref="B132:B139"/>
    <mergeCell ref="C132:C139"/>
    <mergeCell ref="D132:D139"/>
    <mergeCell ref="E132:E139"/>
    <mergeCell ref="F132:F139"/>
    <mergeCell ref="G132:G139"/>
    <mergeCell ref="H132:H139"/>
    <mergeCell ref="Q132:Q139"/>
    <mergeCell ref="AF132:AF137"/>
    <mergeCell ref="AG132:AG137"/>
    <mergeCell ref="AP132:AP137"/>
    <mergeCell ref="AQ132:AQ137"/>
    <mergeCell ref="AS132:AS137"/>
    <mergeCell ref="AT132:AT137"/>
    <mergeCell ref="AU132:AU137"/>
    <mergeCell ref="AV132:AV137"/>
    <mergeCell ref="AA132:AA137"/>
    <mergeCell ref="AB132:AB137"/>
    <mergeCell ref="U132:U137"/>
    <mergeCell ref="V132:V137"/>
    <mergeCell ref="W132:W137"/>
    <mergeCell ref="R138:R139"/>
    <mergeCell ref="U138:U139"/>
    <mergeCell ref="V138:V139"/>
    <mergeCell ref="W138:W139"/>
    <mergeCell ref="V18:V19"/>
    <mergeCell ref="W18:W19"/>
    <mergeCell ref="R27:R32"/>
    <mergeCell ref="U27:U32"/>
    <mergeCell ref="V27:V32"/>
    <mergeCell ref="W27:W32"/>
    <mergeCell ref="R33:R34"/>
    <mergeCell ref="U33:U34"/>
    <mergeCell ref="V33:V34"/>
    <mergeCell ref="W33:W34"/>
    <mergeCell ref="R108:R109"/>
    <mergeCell ref="U108:U109"/>
    <mergeCell ref="U117:U122"/>
    <mergeCell ref="V117:V122"/>
    <mergeCell ref="W117:W122"/>
    <mergeCell ref="R123:R124"/>
    <mergeCell ref="U123:U124"/>
    <mergeCell ref="T56:T64"/>
    <mergeCell ref="T116:T124"/>
    <mergeCell ref="T131:T13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2013-10-02T15:21:28Z</dcterms:created>
  <dcterms:modified xsi:type="dcterms:W3CDTF">2016-02-06T15:33:43Z</dcterms:modified>
  <cp:category/>
  <cp:version/>
  <cp:contentType/>
  <cp:contentStatus/>
</cp:coreProperties>
</file>